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491" windowWidth="9795" windowHeight="8550" tabRatio="940" activeTab="1"/>
  </bookViews>
  <sheets>
    <sheet name="新聞発表データ" sheetId="1" r:id="rId1"/>
    <sheet name="クラブ" sheetId="2" r:id="rId2"/>
    <sheet name="S男ＥＳ" sheetId="3" r:id="rId3"/>
    <sheet name="S男Ａ" sheetId="4" r:id="rId4"/>
    <sheet name="S男Ｂ" sheetId="5" r:id="rId5"/>
    <sheet name="S男Ｃ" sheetId="6" r:id="rId6"/>
    <sheet name="S男Ｄ" sheetId="7" r:id="rId7"/>
    <sheet name="S男Ｅ" sheetId="8" r:id="rId8"/>
    <sheet name="S女Ａ" sheetId="9" r:id="rId9"/>
    <sheet name="S女 Ｂ" sheetId="10" r:id="rId10"/>
    <sheet name="S少Ｂ" sheetId="11" r:id="rId11"/>
    <sheet name="S少Ａ" sheetId="12" r:id="rId12"/>
    <sheet name="G男ＥＳ" sheetId="13" r:id="rId13"/>
    <sheet name="G男Ａ" sheetId="14" r:id="rId14"/>
    <sheet name="G男Ｂ" sheetId="15" r:id="rId15"/>
    <sheet name="G男Ｃ" sheetId="16" r:id="rId16"/>
    <sheet name="G男Ｄ" sheetId="17" r:id="rId17"/>
    <sheet name="G男Ｅ" sheetId="18" r:id="rId18"/>
    <sheet name="G女Ａ" sheetId="19" r:id="rId19"/>
    <sheet name="G女Ｂ" sheetId="20" r:id="rId20"/>
    <sheet name="G少Ｂ" sheetId="21" r:id="rId21"/>
    <sheet name="G少Ａ" sheetId="22" r:id="rId22"/>
  </sheets>
  <definedNames>
    <definedName name="_xlnm.Print_Area" localSheetId="18">'G女Ａ'!$A$20:$I$55</definedName>
    <definedName name="_xlnm.Print_Area" localSheetId="19">'G女Ｂ'!$A$17:$I$49</definedName>
    <definedName name="_xlnm.Print_Area" localSheetId="21">'G少Ａ'!$A$18:$I$50</definedName>
    <definedName name="_xlnm.Print_Area" localSheetId="20">'G少Ｂ'!$A$21:$I$55</definedName>
    <definedName name="_xlnm.Print_Area" localSheetId="13">'G男Ａ'!$A$22:$I$74</definedName>
    <definedName name="_xlnm.Print_Area" localSheetId="14">'G男Ｂ'!$A$41:$I$94</definedName>
    <definedName name="_xlnm.Print_Area" localSheetId="15">'G男Ｃ'!$A$46:$I$99</definedName>
    <definedName name="_xlnm.Print_Area" localSheetId="16">'G男Ｄ'!$A$26:$I$59</definedName>
    <definedName name="_xlnm.Print_Area" localSheetId="17">'G男Ｅ'!$A$33:$I$67</definedName>
    <definedName name="_xlnm.Print_Area" localSheetId="12">'G男ＥＳ'!$A$22:$I$74</definedName>
    <definedName name="_xlnm.Print_Area" localSheetId="9">'S女 Ｂ'!$A$17:$I$44</definedName>
    <definedName name="_xlnm.Print_Area" localSheetId="8">'S女Ａ'!$A$20:$I$54</definedName>
    <definedName name="_xlnm.Print_Area" localSheetId="11">'S少Ａ'!$A$18:$I$47</definedName>
    <definedName name="_xlnm.Print_Area" localSheetId="10">'S少Ｂ'!$A$24:$I$57</definedName>
    <definedName name="_xlnm.Print_Area" localSheetId="3">'S男Ａ'!$A$21:$J$78</definedName>
    <definedName name="_xlnm.Print_Area" localSheetId="4">'S男Ｂ'!$A$46:$I$98</definedName>
    <definedName name="_xlnm.Print_Area" localSheetId="5">'S男Ｃ'!$A$43:$I$95</definedName>
    <definedName name="_xlnm.Print_Area" localSheetId="6">'S男Ｄ'!$A$26:$I$58</definedName>
    <definedName name="_xlnm.Print_Area" localSheetId="7">'S男Ｅ'!$A$33:$I$71</definedName>
    <definedName name="_xlnm.Print_Area" localSheetId="2">'S男ＥＳ'!$A$29:$J$86</definedName>
    <definedName name="_xlnm.Print_Area" localSheetId="1">'クラブ'!$C$2:$W$22</definedName>
  </definedNames>
  <calcPr fullCalcOnLoad="1"/>
</workbook>
</file>

<file path=xl/sharedStrings.xml><?xml version="1.0" encoding="utf-8"?>
<sst xmlns="http://schemas.openxmlformats.org/spreadsheetml/2006/main" count="2232" uniqueCount="388">
  <si>
    <t>No.</t>
  </si>
  <si>
    <t>氏名</t>
  </si>
  <si>
    <t>年齢</t>
  </si>
  <si>
    <t>クラブ</t>
  </si>
  <si>
    <t>　</t>
  </si>
  <si>
    <t>A</t>
  </si>
  <si>
    <t>東京電力</t>
  </si>
  <si>
    <t>鈴木寿和</t>
  </si>
  <si>
    <t>パワー</t>
  </si>
  <si>
    <t>KS</t>
  </si>
  <si>
    <t>菅原貴宗</t>
  </si>
  <si>
    <t>ﾎﾜｲﾄﾊﾟﾚｯﾄ</t>
  </si>
  <si>
    <t>B</t>
  </si>
  <si>
    <t>ｼｽﾃｨｰﾅ</t>
  </si>
  <si>
    <t>湯澤洋行</t>
  </si>
  <si>
    <t>駒田友昭</t>
  </si>
  <si>
    <t>高根沢一仁</t>
  </si>
  <si>
    <t>上野和洋</t>
  </si>
  <si>
    <t>県庁</t>
  </si>
  <si>
    <t>富士重工</t>
  </si>
  <si>
    <t>星野猛</t>
  </si>
  <si>
    <t>森光功</t>
  </si>
  <si>
    <t>ﾌﾛｲﾃﾞ</t>
  </si>
  <si>
    <t>戸野塚建一</t>
  </si>
  <si>
    <t>木村修一</t>
  </si>
  <si>
    <t>矢口英樹</t>
  </si>
  <si>
    <t>澤田正樹</t>
  </si>
  <si>
    <t>小林光雄</t>
  </si>
  <si>
    <t>分田久貴</t>
  </si>
  <si>
    <t>小川修</t>
  </si>
  <si>
    <t>迫和彦</t>
  </si>
  <si>
    <t>神保政幸</t>
  </si>
  <si>
    <t>郷間貞夫</t>
  </si>
  <si>
    <t>三品一男</t>
  </si>
  <si>
    <t>宇賀神勇人</t>
  </si>
  <si>
    <t>平井輝光</t>
  </si>
  <si>
    <t>加藤正一</t>
  </si>
  <si>
    <t>横尾達也</t>
  </si>
  <si>
    <t>小牧孝雄</t>
  </si>
  <si>
    <t>安藤英稔</t>
  </si>
  <si>
    <t>E</t>
  </si>
  <si>
    <t>森合七良</t>
  </si>
  <si>
    <t>柳正男</t>
  </si>
  <si>
    <t>高根沢孝一</t>
  </si>
  <si>
    <t>角田晴夫</t>
  </si>
  <si>
    <t>鶴見宜典</t>
  </si>
  <si>
    <t>福澤洋治</t>
  </si>
  <si>
    <t>大出英宜</t>
  </si>
  <si>
    <t>三品汐梨</t>
  </si>
  <si>
    <t>高木洋子</t>
  </si>
  <si>
    <t>小川史栄</t>
  </si>
  <si>
    <t>鶴見久子</t>
  </si>
  <si>
    <t>芳野眞知子</t>
  </si>
  <si>
    <t>富山晋太郎</t>
  </si>
  <si>
    <t>小川樹</t>
  </si>
  <si>
    <t>佐藤夏子</t>
  </si>
  <si>
    <t>クラブ名</t>
  </si>
  <si>
    <t>宇都宮</t>
  </si>
  <si>
    <t>市役所</t>
  </si>
  <si>
    <t>R&amp;D</t>
  </si>
  <si>
    <t>山口智三</t>
  </si>
  <si>
    <t>宇都宮</t>
  </si>
  <si>
    <t>宮崎昌明</t>
  </si>
  <si>
    <t>岡部健一</t>
  </si>
  <si>
    <t>渡辺功</t>
  </si>
  <si>
    <t>永島尚</t>
  </si>
  <si>
    <t>国谷光夫</t>
  </si>
  <si>
    <t>三浦祐次</t>
  </si>
  <si>
    <t>宇賀神俊夫</t>
  </si>
  <si>
    <t>神山祐一</t>
  </si>
  <si>
    <t>中川英則</t>
  </si>
  <si>
    <t>岸田猛</t>
  </si>
  <si>
    <t>赤羽美奈</t>
  </si>
  <si>
    <t>岡田洋子</t>
  </si>
  <si>
    <t>芳野愛</t>
  </si>
  <si>
    <t>佐藤六夫</t>
  </si>
  <si>
    <t>市役所</t>
  </si>
  <si>
    <t>宇梶真生</t>
  </si>
  <si>
    <t>宇梶智久</t>
  </si>
  <si>
    <t>東京電力</t>
  </si>
  <si>
    <t>パワー</t>
  </si>
  <si>
    <t>県庁</t>
  </si>
  <si>
    <t>富士重工</t>
  </si>
  <si>
    <t>ジュニア</t>
  </si>
  <si>
    <t>パンサー</t>
  </si>
  <si>
    <t>ジュニア</t>
  </si>
  <si>
    <t>R&amp;D</t>
  </si>
  <si>
    <t>市橋寛子</t>
  </si>
  <si>
    <t>新田義之</t>
  </si>
  <si>
    <t>森本康浩</t>
  </si>
  <si>
    <t>川俣聖寿</t>
  </si>
  <si>
    <t>高屋真人</t>
  </si>
  <si>
    <t>桜井睦元</t>
  </si>
  <si>
    <t>タイム１</t>
  </si>
  <si>
    <t>タイム２</t>
  </si>
  <si>
    <t>合計</t>
  </si>
  <si>
    <t>ﾌﾛｲﾃﾞ</t>
  </si>
  <si>
    <t>年齢</t>
  </si>
  <si>
    <t>クラブ名</t>
  </si>
  <si>
    <t>順位</t>
  </si>
  <si>
    <t>順位</t>
  </si>
  <si>
    <t>ポイント</t>
  </si>
  <si>
    <t>男子A</t>
  </si>
  <si>
    <t>印刷用</t>
  </si>
  <si>
    <t>印刷用</t>
  </si>
  <si>
    <t>KS</t>
  </si>
  <si>
    <t>ｼｽﾃｨｰﾅ</t>
  </si>
  <si>
    <t>ﾎﾜｲﾄﾊﾟﾚｯﾄ</t>
  </si>
  <si>
    <t>ｼｬﾛｰﾑ</t>
  </si>
  <si>
    <t>ｼｬﾛｰﾑ</t>
  </si>
  <si>
    <t>ﾊﾟﾝｻｰ</t>
  </si>
  <si>
    <t>ジュニア</t>
  </si>
  <si>
    <t>男子Ｂ</t>
  </si>
  <si>
    <t>No.</t>
  </si>
  <si>
    <t>男子Ｃ</t>
  </si>
  <si>
    <t>男子D</t>
  </si>
  <si>
    <t>女子A</t>
  </si>
  <si>
    <t>秋元俊一</t>
  </si>
  <si>
    <t>ｼｬﾛｰﾑ</t>
  </si>
  <si>
    <t>青木薫</t>
  </si>
  <si>
    <t>浜野聖司</t>
  </si>
  <si>
    <t>鈴木孝雄</t>
  </si>
  <si>
    <t>君島力</t>
  </si>
  <si>
    <t>ｼｬﾛｰﾑ</t>
  </si>
  <si>
    <t>佐久間修一</t>
  </si>
  <si>
    <t>ｼｬﾛｰﾑ</t>
  </si>
  <si>
    <t>八木沢雄太</t>
  </si>
  <si>
    <t>植竹令</t>
  </si>
  <si>
    <t>SL</t>
  </si>
  <si>
    <t>GS</t>
  </si>
  <si>
    <t>男子Ａ</t>
  </si>
  <si>
    <t>男子Ｄ</t>
  </si>
  <si>
    <t>男子Ｅ</t>
  </si>
  <si>
    <t>女子Ａ</t>
  </si>
  <si>
    <t>女子Ｂ</t>
  </si>
  <si>
    <t>小計</t>
  </si>
  <si>
    <t>総合順位</t>
  </si>
  <si>
    <t>タイム１</t>
  </si>
  <si>
    <t>ポイント</t>
  </si>
  <si>
    <t>ﾌﾛｲﾃﾞ</t>
  </si>
  <si>
    <t>R&amp;D</t>
  </si>
  <si>
    <t>パワー</t>
  </si>
  <si>
    <t>ｼｬﾛｰﾑ</t>
  </si>
  <si>
    <t>KS</t>
  </si>
  <si>
    <t>ジュニア</t>
  </si>
  <si>
    <t>ﾎﾜｲﾄﾊﾟﾚｯﾄ</t>
  </si>
  <si>
    <t>ﾊﾟﾝｻｰ</t>
  </si>
  <si>
    <t>ｼｽﾃｨｰﾅ</t>
  </si>
  <si>
    <t>No.</t>
  </si>
  <si>
    <t>タイム１</t>
  </si>
  <si>
    <t>タイム１</t>
  </si>
  <si>
    <t>タイム１</t>
  </si>
  <si>
    <t>タイム１</t>
  </si>
  <si>
    <t>タイム１</t>
  </si>
  <si>
    <t>タイム１</t>
  </si>
  <si>
    <t>タイム１</t>
  </si>
  <si>
    <t>一般男子Ａ</t>
  </si>
  <si>
    <t>回転</t>
  </si>
  <si>
    <t>公式成績表</t>
  </si>
  <si>
    <t>テクニカルデータ</t>
  </si>
  <si>
    <t xml:space="preserve">                    </t>
  </si>
  <si>
    <t>スタート地点</t>
  </si>
  <si>
    <t>m</t>
  </si>
  <si>
    <t>フィニッシュ地点</t>
  </si>
  <si>
    <t>標高差</t>
  </si>
  <si>
    <t>１本目</t>
  </si>
  <si>
    <t>２本目</t>
  </si>
  <si>
    <t>コースセッター</t>
  </si>
  <si>
    <t>前走者</t>
  </si>
  <si>
    <t>-A-</t>
  </si>
  <si>
    <t>-B-</t>
  </si>
  <si>
    <t>-C-</t>
  </si>
  <si>
    <t>-D-</t>
  </si>
  <si>
    <t>-E-</t>
  </si>
  <si>
    <t>旗門数</t>
  </si>
  <si>
    <t>OPEN</t>
  </si>
  <si>
    <t>スタート時間</t>
  </si>
  <si>
    <t>天候</t>
  </si>
  <si>
    <t>雪質</t>
  </si>
  <si>
    <t>スタート/フィニッシュ地点気温</t>
  </si>
  <si>
    <t>/</t>
  </si>
  <si>
    <t>1本目</t>
  </si>
  <si>
    <t>2本目</t>
  </si>
  <si>
    <t>合 計</t>
  </si>
  <si>
    <t>神山健樹</t>
  </si>
  <si>
    <t>ポイント</t>
  </si>
  <si>
    <t>競技者</t>
  </si>
  <si>
    <t>一般男子Ｃ</t>
  </si>
  <si>
    <t>一般男子Ｂ</t>
  </si>
  <si>
    <t>一般男子Ｅ</t>
  </si>
  <si>
    <t>一般少年Ｂ</t>
  </si>
  <si>
    <t>一般少年Ａ</t>
  </si>
  <si>
    <t>一般女子Ｂ</t>
  </si>
  <si>
    <t>DID NOT START  [1st RUN]</t>
  </si>
  <si>
    <t>DID NOT FINISH [1st RUN]</t>
  </si>
  <si>
    <t>0</t>
  </si>
  <si>
    <t>DISQUALIFIED   [1st RUN]</t>
  </si>
  <si>
    <t>DID NOT START  [2nd RUN]</t>
  </si>
  <si>
    <t>DID NOT FINISH [2nd RUN]</t>
  </si>
  <si>
    <t>DISQUALIFIED   [2nd RUN]</t>
  </si>
  <si>
    <t xml:space="preserve">          </t>
  </si>
  <si>
    <t>／</t>
  </si>
  <si>
    <t>会津高原高畑スキー場</t>
  </si>
  <si>
    <t xml:space="preserve">                </t>
  </si>
  <si>
    <t>DATA PROCESSING by Ｓ Ｅ Ｉ Ｋ Ｏ</t>
  </si>
  <si>
    <t>TIMING by Ｓ Ｅ Ｉ Ｋ Ｏ</t>
  </si>
  <si>
    <t>神山健樹</t>
  </si>
  <si>
    <t>一般男子Ｄ</t>
  </si>
  <si>
    <t>大回転</t>
  </si>
  <si>
    <t>ポイント</t>
  </si>
  <si>
    <t>一般女子Ａ</t>
  </si>
  <si>
    <t>大伍  治</t>
  </si>
  <si>
    <t>兎内  茂</t>
  </si>
  <si>
    <t>赤羽  裕</t>
  </si>
  <si>
    <t>菊池  孝</t>
  </si>
  <si>
    <t>平野　公樹</t>
  </si>
  <si>
    <t>↓ここにのみ入力する．必ず０：００．００で</t>
  </si>
  <si>
    <t>ＤＳ　ＤＦはこちら</t>
  </si>
  <si>
    <t>派遣役員数</t>
  </si>
  <si>
    <t>河野紗奈</t>
  </si>
  <si>
    <t>河野隼弥</t>
  </si>
  <si>
    <t>DS</t>
  </si>
  <si>
    <t>1本目</t>
  </si>
  <si>
    <t>2本目</t>
  </si>
  <si>
    <t>DF</t>
  </si>
  <si>
    <t>DQ</t>
  </si>
  <si>
    <t>一般男子Ａ</t>
  </si>
  <si>
    <t>越後谷陸斗</t>
  </si>
  <si>
    <t>山岡丈琉</t>
  </si>
  <si>
    <t>渡辺俊太郎</t>
  </si>
  <si>
    <t>神保巧実</t>
  </si>
  <si>
    <t>橿渕拓未</t>
  </si>
  <si>
    <t>石塚征大</t>
  </si>
  <si>
    <t>R&amp;D</t>
  </si>
  <si>
    <t>手塚芳宗</t>
  </si>
  <si>
    <t>佐々木亜樹</t>
  </si>
  <si>
    <t>高倉美悠</t>
  </si>
  <si>
    <t>高橋海斗</t>
  </si>
  <si>
    <t>三品賀菜</t>
  </si>
  <si>
    <t>西田由記子</t>
  </si>
  <si>
    <t>伊藤知子</t>
  </si>
  <si>
    <t>野中のぞみ</t>
  </si>
  <si>
    <t>パワー</t>
  </si>
  <si>
    <t>ＫＳ</t>
  </si>
  <si>
    <t>山田知恵</t>
  </si>
  <si>
    <t>手塚朱邦</t>
  </si>
  <si>
    <t>冨山愛佳</t>
  </si>
  <si>
    <t>ジュニア</t>
  </si>
  <si>
    <t>個人</t>
  </si>
  <si>
    <t>大関研二</t>
  </si>
  <si>
    <t>ﾎﾜｲﾄﾊﾟﾚｯﾄ</t>
  </si>
  <si>
    <t>福島実</t>
  </si>
  <si>
    <t>河村光之</t>
  </si>
  <si>
    <t>坂本一夫</t>
  </si>
  <si>
    <t>矢田谷健</t>
  </si>
  <si>
    <t>田仲孝司</t>
  </si>
  <si>
    <t>ｼｽﾃｨｰﾅ</t>
  </si>
  <si>
    <t>千葉敬</t>
  </si>
  <si>
    <t>西田聡</t>
  </si>
  <si>
    <t>中村栄一</t>
  </si>
  <si>
    <t>ﾎﾜｲﾄﾊﾟﾚｯﾄ</t>
  </si>
  <si>
    <t>根本隆弘</t>
  </si>
  <si>
    <t>ＩＣＩ</t>
  </si>
  <si>
    <t>橋本和夫</t>
  </si>
  <si>
    <t>相馬浩之</t>
  </si>
  <si>
    <t>福田亮人</t>
  </si>
  <si>
    <t>中村長重</t>
  </si>
  <si>
    <t>今野剛</t>
  </si>
  <si>
    <t>山岡浩二</t>
  </si>
  <si>
    <t>杉本和幸</t>
  </si>
  <si>
    <t>粕谷嘉男</t>
  </si>
  <si>
    <t>富士重工</t>
  </si>
  <si>
    <t>梅澤武</t>
  </si>
  <si>
    <t>橿渕光広</t>
  </si>
  <si>
    <t>山口秀夫</t>
  </si>
  <si>
    <t>羽石浩</t>
  </si>
  <si>
    <t>田島勇人</t>
  </si>
  <si>
    <t>大岡史昭</t>
  </si>
  <si>
    <t>岩野裕樹</t>
  </si>
  <si>
    <t>高山英樹</t>
  </si>
  <si>
    <t>田中信頼</t>
  </si>
  <si>
    <t>石原達也</t>
  </si>
  <si>
    <t>小倉拓也</t>
  </si>
  <si>
    <t>ﾌﾛｲﾃﾞ</t>
  </si>
  <si>
    <t>佐久間秀介</t>
  </si>
  <si>
    <t>川俣雅寿</t>
  </si>
  <si>
    <t>秋田裕也</t>
  </si>
  <si>
    <t>佐藤岳史</t>
  </si>
  <si>
    <t>ジュニア</t>
  </si>
  <si>
    <t>原田竜明</t>
  </si>
  <si>
    <t>ＴＳＣ</t>
  </si>
  <si>
    <t>松本昌弘</t>
  </si>
  <si>
    <t>蔦怜裕</t>
  </si>
  <si>
    <t>ＴＳＣ</t>
  </si>
  <si>
    <t>中西亮太</t>
  </si>
  <si>
    <t>森町龍騎</t>
  </si>
  <si>
    <t>タイム１</t>
  </si>
  <si>
    <t>タイム２</t>
  </si>
  <si>
    <t>ＤＳ　ＤＦはこちら</t>
  </si>
  <si>
    <t>ポイント</t>
  </si>
  <si>
    <t>石谷友一</t>
  </si>
  <si>
    <t>ＩＣＩ</t>
  </si>
  <si>
    <t>矢羽々隆憲</t>
  </si>
  <si>
    <t>ＫＳ</t>
  </si>
  <si>
    <t>タイム１</t>
  </si>
  <si>
    <t>ＤＳ　ＤＦはこちら</t>
  </si>
  <si>
    <t>DF</t>
  </si>
  <si>
    <t>DF</t>
  </si>
  <si>
    <t>神山健樹</t>
  </si>
  <si>
    <t>ポイント</t>
  </si>
  <si>
    <t>ﾌﾛｲﾃﾞ</t>
  </si>
  <si>
    <t>R&amp;D</t>
  </si>
  <si>
    <t>ｼｬﾛｰﾑ</t>
  </si>
  <si>
    <t>KS</t>
  </si>
  <si>
    <t>ﾊﾟﾝｻｰ</t>
  </si>
  <si>
    <t>ｼｽﾃｨｰﾅ</t>
  </si>
  <si>
    <t>ＴＳＣ</t>
  </si>
  <si>
    <t>tsc</t>
  </si>
  <si>
    <t>DS</t>
  </si>
  <si>
    <t>ds</t>
  </si>
  <si>
    <t>後藤</t>
  </si>
  <si>
    <t>ﾊﾟﾝｻｰ</t>
  </si>
  <si>
    <t>尾中</t>
  </si>
  <si>
    <t>R&amp;D</t>
  </si>
  <si>
    <t>DS</t>
  </si>
  <si>
    <r>
      <t>D</t>
    </r>
    <r>
      <rPr>
        <sz val="11"/>
        <rFont val="ＭＳ Ｐゴシック"/>
        <family val="0"/>
      </rPr>
      <t>F</t>
    </r>
  </si>
  <si>
    <r>
      <t>D</t>
    </r>
    <r>
      <rPr>
        <sz val="11"/>
        <rFont val="ＭＳ Ｐゴシック"/>
        <family val="0"/>
      </rPr>
      <t>S</t>
    </r>
  </si>
  <si>
    <r>
      <t>D</t>
    </r>
    <r>
      <rPr>
        <sz val="11"/>
        <rFont val="ＭＳ Ｐゴシック"/>
        <family val="0"/>
      </rPr>
      <t>S</t>
    </r>
  </si>
  <si>
    <t>ＩＣＩ</t>
  </si>
  <si>
    <t>高浜勝彦</t>
  </si>
  <si>
    <t>高山正之</t>
  </si>
  <si>
    <t>浅目広一郎</t>
  </si>
  <si>
    <t>浅目広一郎</t>
  </si>
  <si>
    <t>佐久間秀介</t>
  </si>
  <si>
    <t>ｴｷｽﾊﾟｰﾄ</t>
  </si>
  <si>
    <t>石谷友一</t>
  </si>
  <si>
    <t>矢羽々隆憲</t>
  </si>
  <si>
    <t>ＫＳ</t>
  </si>
  <si>
    <t>植竹令</t>
  </si>
  <si>
    <t>山口智三</t>
  </si>
  <si>
    <t>高山雅之</t>
  </si>
  <si>
    <t>ｴｷｽﾊﾟｰﾄ</t>
  </si>
  <si>
    <t>第５８回宇都宮市民スキー大会成績表（クラブ別得点表）</t>
  </si>
  <si>
    <t>↓</t>
  </si>
  <si>
    <t>↑同点の場合もあるので手で入力する</t>
  </si>
  <si>
    <t>↑表計算上の順位（昨年度の結果の上位が上に</t>
  </si>
  <si>
    <t>昨年度の大会順位を入力する.不参加チームは大きな数字を入れる</t>
  </si>
  <si>
    <t>エキスパート男子</t>
  </si>
  <si>
    <t>小倉拓也</t>
  </si>
  <si>
    <t>川俣雅寿</t>
  </si>
  <si>
    <t>高山英樹</t>
  </si>
  <si>
    <t>田島勇人</t>
  </si>
  <si>
    <t>桜井睦元</t>
  </si>
  <si>
    <t>千葉敬</t>
  </si>
  <si>
    <t>秋元俊一</t>
  </si>
  <si>
    <t>兎内  茂</t>
  </si>
  <si>
    <t>神山祐一</t>
  </si>
  <si>
    <t>野中のぞみ</t>
  </si>
  <si>
    <t>山田知恵</t>
  </si>
  <si>
    <t>手塚朱邦</t>
  </si>
  <si>
    <t>岡田洋子</t>
  </si>
  <si>
    <t>西田由記子</t>
  </si>
  <si>
    <t>橿渕拓未</t>
  </si>
  <si>
    <t>渡辺俊太郎</t>
  </si>
  <si>
    <t>手塚芳宗</t>
  </si>
  <si>
    <t>第５８回宇都宮市民スキー大会成績表</t>
  </si>
  <si>
    <t>２月２３日（土）</t>
  </si>
  <si>
    <t>※　荒天のためSL（回転）競技のみの実施　　　高畑スキー場</t>
  </si>
  <si>
    <t>エキスパート男子（国体及び全日本選手権に出場経験のある選手）</t>
  </si>
  <si>
    <t>順位</t>
  </si>
  <si>
    <t>競技者</t>
  </si>
  <si>
    <t>年齢</t>
  </si>
  <si>
    <t>クラブ名</t>
  </si>
  <si>
    <t>一般男子Ａ（２９歳以下（含中高校生））</t>
  </si>
  <si>
    <t>一般男子Ｂ（３０～３９歳）</t>
  </si>
  <si>
    <t>回転</t>
  </si>
  <si>
    <t>公式成績表</t>
  </si>
  <si>
    <t>後藤知昭</t>
  </si>
  <si>
    <t>一般男子Ｃ（４０～４９歳）</t>
  </si>
  <si>
    <t>一般男子Ｄ（５０～５９歳）</t>
  </si>
  <si>
    <t>一般男子Ｅ（６０歳以上）</t>
  </si>
  <si>
    <t>一般女子Ａ（２９歳以下（含中高校生））</t>
  </si>
  <si>
    <t>一般女子Ｂ（３０歳以上）</t>
  </si>
  <si>
    <t>小学生Ａ（小学低学年　男女）</t>
  </si>
  <si>
    <t>小学生Ｂ（小学高学年　男女）</t>
  </si>
  <si>
    <t>尾中潤一郎</t>
  </si>
  <si>
    <t>第５８回宇都宮市民スキー大会　ＳＬ</t>
  </si>
  <si>
    <t>第５８回宇都宮市民スキー大会　ＧＳ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</si>
</sst>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mm:ss.00"/>
    <numFmt numFmtId="178" formatCode="0.0000000000000000_);[Red]\(0.0000000000000000\)"/>
    <numFmt numFmtId="179" formatCode="0_ "/>
    <numFmt numFmtId="180" formatCode="mm:ss.000"/>
    <numFmt numFmtId="181" formatCode="yyyy/m/d\ h:mm\ AM/PM"/>
    <numFmt numFmtId="182" formatCode="m:ss.00"/>
    <numFmt numFmtId="183" formatCode="0.0000000000000_);[Red]\(0.0000000000000\)"/>
    <numFmt numFmtId="184" formatCode="0.000000_ "/>
  </numFmts>
  <fonts count="10">
    <font>
      <sz val="11"/>
      <name val="ＭＳ Ｐゴシック"/>
      <family val="0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1"/>
      <color indexed="22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1"/>
      <color indexed="9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  <xf numFmtId="0" fontId="2" fillId="0" borderId="0" applyNumberFormat="0" applyFill="0" applyBorder="0" applyProtection="0">
      <alignment vertical="center"/>
    </xf>
    <xf numFmtId="41" fontId="1" fillId="0" borderId="0" applyFill="0" applyBorder="0" applyAlignment="0" applyProtection="0"/>
    <xf numFmtId="43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6" fillId="0" borderId="0" applyNumberFormat="0" applyFill="0" applyBorder="0" applyAlignment="0" applyProtection="0"/>
  </cellStyleXfs>
  <cellXfs count="9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46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78" fontId="4" fillId="0" borderId="0" xfId="0" applyNumberFormat="1" applyFont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46" fontId="8" fillId="0" borderId="0" xfId="0" applyNumberFormat="1" applyFont="1" applyFill="1" applyAlignment="1">
      <alignment vertical="center"/>
    </xf>
    <xf numFmtId="177" fontId="8" fillId="0" borderId="0" xfId="0" applyNumberFormat="1" applyFont="1" applyAlignment="1">
      <alignment vertical="center"/>
    </xf>
    <xf numFmtId="177" fontId="8" fillId="0" borderId="0" xfId="0" applyNumberFormat="1" applyFont="1" applyFill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Fill="1" applyAlignment="1">
      <alignment horizontal="right" vertical="center"/>
    </xf>
    <xf numFmtId="183" fontId="4" fillId="0" borderId="0" xfId="0" applyNumberFormat="1" applyFont="1" applyAlignment="1">
      <alignment vertical="center"/>
    </xf>
    <xf numFmtId="177" fontId="0" fillId="0" borderId="2" xfId="0" applyNumberFormat="1" applyFill="1" applyBorder="1" applyAlignment="1">
      <alignment vertical="center"/>
    </xf>
    <xf numFmtId="177" fontId="0" fillId="0" borderId="3" xfId="0" applyNumberFormat="1" applyFill="1" applyBorder="1" applyAlignment="1">
      <alignment vertical="center"/>
    </xf>
    <xf numFmtId="177" fontId="0" fillId="0" borderId="4" xfId="0" applyNumberFormat="1" applyFill="1" applyBorder="1" applyAlignment="1">
      <alignment vertical="center"/>
    </xf>
    <xf numFmtId="177" fontId="0" fillId="0" borderId="5" xfId="0" applyNumberFormat="1" applyFill="1" applyBorder="1" applyAlignment="1">
      <alignment vertical="center"/>
    </xf>
    <xf numFmtId="177" fontId="0" fillId="0" borderId="6" xfId="0" applyNumberForma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179" fontId="4" fillId="0" borderId="6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179" fontId="4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177" fontId="8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0" xfId="0" applyNumberFormat="1" applyFill="1" applyBorder="1" applyAlignment="1">
      <alignment vertical="center"/>
    </xf>
    <xf numFmtId="47" fontId="0" fillId="0" borderId="7" xfId="0" applyNumberFormat="1" applyFill="1" applyBorder="1" applyAlignment="1">
      <alignment vertical="center"/>
    </xf>
    <xf numFmtId="47" fontId="0" fillId="0" borderId="3" xfId="0" applyNumberFormat="1" applyFill="1" applyBorder="1" applyAlignment="1">
      <alignment vertical="center"/>
    </xf>
    <xf numFmtId="177" fontId="0" fillId="0" borderId="7" xfId="0" applyNumberForma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47" fontId="0" fillId="0" borderId="5" xfId="0" applyNumberFormat="1" applyFill="1" applyBorder="1" applyAlignment="1">
      <alignment vertical="center"/>
    </xf>
    <xf numFmtId="184" fontId="4" fillId="0" borderId="0" xfId="0" applyNumberFormat="1" applyFont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Font="1" applyBorder="1" applyAlignment="1">
      <alignment horizontal="distributed" vertical="center"/>
    </xf>
    <xf numFmtId="0" fontId="0" fillId="0" borderId="5" xfId="0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8" fillId="0" borderId="0" xfId="0" applyFont="1" applyFill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Fill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workbookViewId="0" topLeftCell="A1">
      <selection activeCell="C20" sqref="C20"/>
    </sheetView>
  </sheetViews>
  <sheetFormatPr defaultColWidth="9.00390625" defaultRowHeight="13.5"/>
  <cols>
    <col min="3" max="3" width="12.75390625" style="0" customWidth="1"/>
  </cols>
  <sheetData>
    <row r="1" spans="1:5" ht="13.5">
      <c r="A1" s="16" t="s">
        <v>365</v>
      </c>
      <c r="E1" t="s">
        <v>366</v>
      </c>
    </row>
    <row r="2" spans="1:2" ht="13.5">
      <c r="A2" s="16"/>
      <c r="B2" t="s">
        <v>367</v>
      </c>
    </row>
    <row r="4" spans="1:8" ht="13.5">
      <c r="A4" s="20" t="s">
        <v>368</v>
      </c>
      <c r="B4" s="20"/>
      <c r="C4" s="20"/>
      <c r="D4" s="20"/>
      <c r="E4" s="20"/>
      <c r="F4" s="20"/>
      <c r="G4" s="25"/>
      <c r="H4" s="25"/>
    </row>
    <row r="5" spans="1:8" ht="13.5">
      <c r="A5" s="19" t="s">
        <v>369</v>
      </c>
      <c r="B5" s="19" t="s">
        <v>0</v>
      </c>
      <c r="C5" s="22" t="s">
        <v>370</v>
      </c>
      <c r="D5" s="22" t="s">
        <v>371</v>
      </c>
      <c r="E5" s="22" t="s">
        <v>372</v>
      </c>
      <c r="F5" s="22" t="s">
        <v>181</v>
      </c>
      <c r="G5" s="22" t="s">
        <v>182</v>
      </c>
      <c r="H5" s="1" t="s">
        <v>183</v>
      </c>
    </row>
    <row r="6" spans="1:8" ht="13.5">
      <c r="A6" s="21">
        <v>1</v>
      </c>
      <c r="B6" s="21">
        <v>12</v>
      </c>
      <c r="C6" s="21" t="s">
        <v>333</v>
      </c>
      <c r="D6" s="21">
        <v>25</v>
      </c>
      <c r="E6" s="21" t="s">
        <v>57</v>
      </c>
      <c r="F6" s="26">
        <v>0.0004512731481481482</v>
      </c>
      <c r="G6" s="26">
        <v>0.0005142361111111111</v>
      </c>
      <c r="H6" s="26">
        <v>0.0009655092592592593</v>
      </c>
    </row>
    <row r="7" spans="1:8" ht="13.5">
      <c r="A7" s="21">
        <v>2</v>
      </c>
      <c r="B7" s="21">
        <v>13</v>
      </c>
      <c r="C7" s="21" t="s">
        <v>338</v>
      </c>
      <c r="D7" s="21">
        <v>24</v>
      </c>
      <c r="E7" s="21" t="s">
        <v>108</v>
      </c>
      <c r="F7" s="26">
        <v>0.00046689814814814814</v>
      </c>
      <c r="G7" s="26">
        <v>0.0005690972222222222</v>
      </c>
      <c r="H7" s="26">
        <v>0.0010359953703703703</v>
      </c>
    </row>
    <row r="8" spans="1:8" ht="13.5">
      <c r="A8" s="21">
        <v>3</v>
      </c>
      <c r="B8" s="21">
        <v>14</v>
      </c>
      <c r="C8" s="21" t="s">
        <v>339</v>
      </c>
      <c r="D8" s="21">
        <v>23</v>
      </c>
      <c r="E8" s="21" t="s">
        <v>57</v>
      </c>
      <c r="F8" s="26">
        <v>0.0004685185185185185</v>
      </c>
      <c r="G8" s="26">
        <v>0.0006061342592592592</v>
      </c>
      <c r="H8" s="26">
        <v>0.0010746527777777777</v>
      </c>
    </row>
    <row r="10" ht="13.5">
      <c r="A10" t="s">
        <v>373</v>
      </c>
    </row>
    <row r="11" spans="1:8" ht="13.5">
      <c r="A11" t="s">
        <v>369</v>
      </c>
      <c r="B11" t="s">
        <v>0</v>
      </c>
      <c r="C11" t="s">
        <v>370</v>
      </c>
      <c r="D11" t="s">
        <v>371</v>
      </c>
      <c r="E11" t="s">
        <v>372</v>
      </c>
      <c r="F11" t="s">
        <v>181</v>
      </c>
      <c r="G11" t="s">
        <v>182</v>
      </c>
      <c r="H11" t="s">
        <v>183</v>
      </c>
    </row>
    <row r="12" spans="1:8" ht="13.5">
      <c r="A12">
        <v>1</v>
      </c>
      <c r="B12">
        <v>130</v>
      </c>
      <c r="C12" t="s">
        <v>10</v>
      </c>
      <c r="D12">
        <v>28</v>
      </c>
      <c r="E12" t="s">
        <v>11</v>
      </c>
      <c r="F12" s="26">
        <v>0.0005266203703703703</v>
      </c>
      <c r="G12" s="26">
        <v>0.0006003472222222222</v>
      </c>
      <c r="H12" s="26">
        <v>0.0011269675925925926</v>
      </c>
    </row>
    <row r="13" spans="1:8" ht="13.5">
      <c r="A13">
        <v>2</v>
      </c>
      <c r="B13">
        <v>126</v>
      </c>
      <c r="C13" t="s">
        <v>348</v>
      </c>
      <c r="D13">
        <v>13</v>
      </c>
      <c r="E13" t="s">
        <v>22</v>
      </c>
      <c r="F13" s="26">
        <v>0.0005310185185185186</v>
      </c>
      <c r="G13" s="26">
        <v>0.000615162037037037</v>
      </c>
      <c r="H13" s="26">
        <v>0.0011461805555555557</v>
      </c>
    </row>
    <row r="14" spans="1:8" ht="13.5">
      <c r="A14">
        <v>3</v>
      </c>
      <c r="B14">
        <v>129</v>
      </c>
      <c r="C14" t="s">
        <v>349</v>
      </c>
      <c r="D14">
        <v>16</v>
      </c>
      <c r="E14" t="s">
        <v>59</v>
      </c>
      <c r="F14" s="26">
        <v>0.0006480324074074074</v>
      </c>
      <c r="G14" s="26">
        <v>0.0007153935185185185</v>
      </c>
      <c r="H14" s="26">
        <v>0.001363425925925926</v>
      </c>
    </row>
    <row r="16" spans="1:6" ht="13.5">
      <c r="A16" t="s">
        <v>374</v>
      </c>
      <c r="E16" t="s">
        <v>375</v>
      </c>
      <c r="F16" t="s">
        <v>376</v>
      </c>
    </row>
    <row r="17" spans="1:8" ht="13.5">
      <c r="A17" t="s">
        <v>369</v>
      </c>
      <c r="B17" t="s">
        <v>0</v>
      </c>
      <c r="C17" t="s">
        <v>370</v>
      </c>
      <c r="D17" t="s">
        <v>371</v>
      </c>
      <c r="E17" t="s">
        <v>372</v>
      </c>
      <c r="F17" t="s">
        <v>181</v>
      </c>
      <c r="G17" t="s">
        <v>182</v>
      </c>
      <c r="H17" t="s">
        <v>183</v>
      </c>
    </row>
    <row r="18" spans="1:8" ht="13.5">
      <c r="A18">
        <v>1</v>
      </c>
      <c r="B18">
        <v>115</v>
      </c>
      <c r="C18" t="s">
        <v>350</v>
      </c>
      <c r="D18">
        <v>35</v>
      </c>
      <c r="E18" t="s">
        <v>328</v>
      </c>
      <c r="F18" s="26">
        <v>0.0004987268518518519</v>
      </c>
      <c r="G18" s="26">
        <v>0.0005979166666666666</v>
      </c>
      <c r="H18" s="26">
        <v>0.0010966435185185185</v>
      </c>
    </row>
    <row r="19" spans="1:8" ht="13.5">
      <c r="A19">
        <v>2</v>
      </c>
      <c r="B19">
        <v>108</v>
      </c>
      <c r="C19" t="s">
        <v>351</v>
      </c>
      <c r="D19">
        <v>33</v>
      </c>
      <c r="E19" t="s">
        <v>57</v>
      </c>
      <c r="F19" s="26">
        <v>0.0005207175925925926</v>
      </c>
      <c r="G19" s="26">
        <v>0.0006018518518518519</v>
      </c>
      <c r="H19" s="26">
        <v>0.0011225694444444445</v>
      </c>
    </row>
    <row r="20" spans="1:8" ht="13.5">
      <c r="A20">
        <v>3</v>
      </c>
      <c r="B20">
        <v>119</v>
      </c>
      <c r="C20" t="s">
        <v>377</v>
      </c>
      <c r="D20">
        <v>35</v>
      </c>
      <c r="E20" t="s">
        <v>110</v>
      </c>
      <c r="F20" s="26">
        <v>0.0005569444444444444</v>
      </c>
      <c r="G20" s="26">
        <v>0.0006355324074074074</v>
      </c>
      <c r="H20" s="26">
        <v>0.0011924768518518517</v>
      </c>
    </row>
    <row r="22" spans="1:6" ht="13.5">
      <c r="A22" t="s">
        <v>378</v>
      </c>
      <c r="E22" t="s">
        <v>375</v>
      </c>
      <c r="F22" t="s">
        <v>376</v>
      </c>
    </row>
    <row r="23" spans="1:8" ht="13.5">
      <c r="A23" t="s">
        <v>369</v>
      </c>
      <c r="B23" t="s">
        <v>0</v>
      </c>
      <c r="C23" t="s">
        <v>370</v>
      </c>
      <c r="D23" t="s">
        <v>371</v>
      </c>
      <c r="E23" t="s">
        <v>372</v>
      </c>
      <c r="F23" t="s">
        <v>181</v>
      </c>
      <c r="G23" t="s">
        <v>182</v>
      </c>
      <c r="H23" t="s">
        <v>183</v>
      </c>
    </row>
    <row r="24" spans="1:8" ht="13.5">
      <c r="A24">
        <v>1</v>
      </c>
      <c r="B24">
        <v>76</v>
      </c>
      <c r="C24" t="s">
        <v>27</v>
      </c>
      <c r="D24">
        <v>46</v>
      </c>
      <c r="E24" t="s">
        <v>18</v>
      </c>
      <c r="F24" s="26">
        <v>0.0005125</v>
      </c>
      <c r="G24" s="26">
        <v>0.0005894675925925926</v>
      </c>
      <c r="H24" s="26">
        <v>0.0011019675925925928</v>
      </c>
    </row>
    <row r="25" spans="1:8" ht="13.5">
      <c r="A25">
        <v>2</v>
      </c>
      <c r="B25">
        <v>79</v>
      </c>
      <c r="C25" t="s">
        <v>352</v>
      </c>
      <c r="D25">
        <v>40</v>
      </c>
      <c r="E25" t="s">
        <v>13</v>
      </c>
      <c r="F25" s="26">
        <v>0.000528587962962963</v>
      </c>
      <c r="G25" s="26">
        <v>0.0006081018518518519</v>
      </c>
      <c r="H25" s="26">
        <v>0.0011366898148148148</v>
      </c>
    </row>
    <row r="26" spans="1:8" ht="13.5">
      <c r="A26">
        <v>3</v>
      </c>
      <c r="B26">
        <v>77</v>
      </c>
      <c r="C26" t="s">
        <v>29</v>
      </c>
      <c r="D26">
        <v>47</v>
      </c>
      <c r="E26" t="s">
        <v>19</v>
      </c>
      <c r="F26" s="26">
        <v>0.0005247685185185185</v>
      </c>
      <c r="G26" s="26">
        <v>0.0006293981481481481</v>
      </c>
      <c r="H26" s="26">
        <v>0.0011541666666666666</v>
      </c>
    </row>
    <row r="28" spans="1:6" ht="13.5">
      <c r="A28" t="s">
        <v>379</v>
      </c>
      <c r="E28" t="s">
        <v>375</v>
      </c>
      <c r="F28" t="s">
        <v>376</v>
      </c>
    </row>
    <row r="29" spans="1:8" ht="13.5">
      <c r="A29" t="s">
        <v>369</v>
      </c>
      <c r="B29" t="s">
        <v>0</v>
      </c>
      <c r="C29" t="s">
        <v>370</v>
      </c>
      <c r="D29" t="s">
        <v>371</v>
      </c>
      <c r="E29" t="s">
        <v>372</v>
      </c>
      <c r="F29" t="s">
        <v>181</v>
      </c>
      <c r="G29" t="s">
        <v>182</v>
      </c>
      <c r="H29" t="s">
        <v>183</v>
      </c>
    </row>
    <row r="30" spans="1:8" ht="13.5">
      <c r="A30">
        <v>1</v>
      </c>
      <c r="B30">
        <v>64</v>
      </c>
      <c r="C30" t="s">
        <v>353</v>
      </c>
      <c r="D30">
        <v>56</v>
      </c>
      <c r="E30" t="s">
        <v>57</v>
      </c>
      <c r="F30" s="26">
        <v>0.0005545138888888889</v>
      </c>
      <c r="G30" s="26">
        <v>0.0006319444444444444</v>
      </c>
      <c r="H30" s="26">
        <v>0.0011864583333333332</v>
      </c>
    </row>
    <row r="31" spans="1:8" ht="13.5">
      <c r="A31">
        <v>2</v>
      </c>
      <c r="B31">
        <v>61</v>
      </c>
      <c r="C31" t="s">
        <v>354</v>
      </c>
      <c r="D31">
        <v>52</v>
      </c>
      <c r="E31" t="s">
        <v>108</v>
      </c>
      <c r="F31" s="26">
        <v>0.0005444444444444445</v>
      </c>
      <c r="G31" s="26">
        <v>0.0006502314814814816</v>
      </c>
      <c r="H31" s="26">
        <v>0.001194675925925926</v>
      </c>
    </row>
    <row r="32" spans="1:8" ht="13.5">
      <c r="A32">
        <v>3</v>
      </c>
      <c r="B32">
        <v>63</v>
      </c>
      <c r="C32" t="s">
        <v>355</v>
      </c>
      <c r="D32">
        <v>57</v>
      </c>
      <c r="E32" t="s">
        <v>22</v>
      </c>
      <c r="F32" s="26">
        <v>0.0005641203703703703</v>
      </c>
      <c r="G32" s="26">
        <v>0.0006568287037037037</v>
      </c>
      <c r="H32" s="26">
        <v>0.001220949074074074</v>
      </c>
    </row>
    <row r="34" spans="1:8" ht="13.5">
      <c r="A34" s="19" t="s">
        <v>380</v>
      </c>
      <c r="B34" s="19"/>
      <c r="C34" s="19"/>
      <c r="D34" s="19"/>
      <c r="E34" s="19" t="s">
        <v>375</v>
      </c>
      <c r="F34" s="19" t="s">
        <v>376</v>
      </c>
      <c r="G34" s="19"/>
      <c r="H34" s="19"/>
    </row>
    <row r="35" spans="1:8" ht="13.5">
      <c r="A35" s="19" t="s">
        <v>369</v>
      </c>
      <c r="B35" s="19" t="s">
        <v>0</v>
      </c>
      <c r="C35" s="22" t="s">
        <v>370</v>
      </c>
      <c r="D35" s="22" t="s">
        <v>371</v>
      </c>
      <c r="E35" s="22" t="s">
        <v>372</v>
      </c>
      <c r="F35" s="22" t="s">
        <v>181</v>
      </c>
      <c r="G35" s="22" t="s">
        <v>182</v>
      </c>
      <c r="H35" s="1" t="s">
        <v>183</v>
      </c>
    </row>
    <row r="36" spans="1:8" ht="13.5">
      <c r="A36" s="24">
        <v>1</v>
      </c>
      <c r="B36" s="24">
        <v>41</v>
      </c>
      <c r="C36" s="24" t="s">
        <v>356</v>
      </c>
      <c r="D36" s="24">
        <v>66</v>
      </c>
      <c r="E36" s="24" t="s">
        <v>57</v>
      </c>
      <c r="F36" s="63">
        <v>0.0005055555555555555</v>
      </c>
      <c r="G36" s="63">
        <v>0.000624537037037037</v>
      </c>
      <c r="H36" s="63">
        <v>0.0011300925925925927</v>
      </c>
    </row>
    <row r="37" spans="1:8" ht="13.5">
      <c r="A37" s="24">
        <v>2</v>
      </c>
      <c r="B37" s="24">
        <v>47</v>
      </c>
      <c r="C37" s="24" t="s">
        <v>46</v>
      </c>
      <c r="D37" s="24">
        <v>67</v>
      </c>
      <c r="E37" s="24" t="s">
        <v>22</v>
      </c>
      <c r="F37" s="63">
        <v>0.0005769675925925926</v>
      </c>
      <c r="G37" s="63">
        <v>0.0006702546296296296</v>
      </c>
      <c r="H37" s="63">
        <v>0.001247222222222222</v>
      </c>
    </row>
    <row r="38" spans="1:8" ht="13.5">
      <c r="A38" s="24">
        <v>3</v>
      </c>
      <c r="B38" s="24">
        <v>54</v>
      </c>
      <c r="C38" s="24" t="s">
        <v>44</v>
      </c>
      <c r="D38" s="24">
        <v>61</v>
      </c>
      <c r="E38" s="24" t="s">
        <v>8</v>
      </c>
      <c r="F38" s="63">
        <v>0.0006085648148148148</v>
      </c>
      <c r="G38" s="63">
        <v>0.0006917824074074075</v>
      </c>
      <c r="H38" s="63">
        <v>0.0013003472222222223</v>
      </c>
    </row>
    <row r="40" spans="1:6" ht="13.5">
      <c r="A40" t="s">
        <v>381</v>
      </c>
      <c r="E40" t="s">
        <v>375</v>
      </c>
      <c r="F40" t="s">
        <v>376</v>
      </c>
    </row>
    <row r="41" spans="1:8" ht="13.5">
      <c r="A41" t="s">
        <v>369</v>
      </c>
      <c r="B41" t="s">
        <v>0</v>
      </c>
      <c r="C41" t="s">
        <v>370</v>
      </c>
      <c r="D41" t="s">
        <v>371</v>
      </c>
      <c r="E41" t="s">
        <v>372</v>
      </c>
      <c r="F41" t="s">
        <v>181</v>
      </c>
      <c r="G41" t="s">
        <v>182</v>
      </c>
      <c r="H41" t="s">
        <v>183</v>
      </c>
    </row>
    <row r="42" spans="1:8" ht="13.5">
      <c r="A42">
        <v>1</v>
      </c>
      <c r="B42">
        <v>34</v>
      </c>
      <c r="C42" t="s">
        <v>357</v>
      </c>
      <c r="D42">
        <v>24</v>
      </c>
      <c r="E42" t="s">
        <v>8</v>
      </c>
      <c r="F42" s="26">
        <v>0.0004898148148148148</v>
      </c>
      <c r="G42" s="26">
        <v>0.0005788194444444444</v>
      </c>
      <c r="H42" s="26">
        <v>0.0010686342592592592</v>
      </c>
    </row>
    <row r="43" spans="1:8" ht="13.5">
      <c r="A43">
        <v>2</v>
      </c>
      <c r="B43">
        <v>36</v>
      </c>
      <c r="C43" t="s">
        <v>358</v>
      </c>
      <c r="D43">
        <v>25</v>
      </c>
      <c r="E43" t="s">
        <v>337</v>
      </c>
      <c r="F43" s="26">
        <v>0.0005475694444444445</v>
      </c>
      <c r="G43" s="26">
        <v>0.0006484953703703703</v>
      </c>
      <c r="H43" s="26">
        <v>0.0011960648148148147</v>
      </c>
    </row>
    <row r="44" spans="1:8" ht="13.5">
      <c r="A44">
        <v>3</v>
      </c>
      <c r="B44">
        <v>37</v>
      </c>
      <c r="C44" t="s">
        <v>359</v>
      </c>
      <c r="D44">
        <v>13</v>
      </c>
      <c r="E44" t="s">
        <v>22</v>
      </c>
      <c r="F44" s="26">
        <v>0.0005616898148148149</v>
      </c>
      <c r="G44" s="26">
        <v>0.0006755787037037037</v>
      </c>
      <c r="H44" s="26">
        <v>0.0012372685185185186</v>
      </c>
    </row>
    <row r="46" spans="1:6" ht="13.5">
      <c r="A46" t="s">
        <v>382</v>
      </c>
      <c r="E46" t="s">
        <v>375</v>
      </c>
      <c r="F46" t="s">
        <v>376</v>
      </c>
    </row>
    <row r="47" spans="1:8" ht="13.5">
      <c r="A47" t="s">
        <v>369</v>
      </c>
      <c r="B47" t="s">
        <v>0</v>
      </c>
      <c r="C47" t="s">
        <v>370</v>
      </c>
      <c r="D47" t="s">
        <v>371</v>
      </c>
      <c r="E47" t="s">
        <v>372</v>
      </c>
      <c r="F47" t="s">
        <v>181</v>
      </c>
      <c r="G47" t="s">
        <v>182</v>
      </c>
      <c r="H47" t="s">
        <v>183</v>
      </c>
    </row>
    <row r="48" spans="1:8" ht="13.5">
      <c r="A48">
        <v>1</v>
      </c>
      <c r="B48">
        <v>28</v>
      </c>
      <c r="C48" t="s">
        <v>52</v>
      </c>
      <c r="D48">
        <v>46</v>
      </c>
      <c r="E48" t="s">
        <v>11</v>
      </c>
      <c r="F48" s="26">
        <v>0.0006020833333333334</v>
      </c>
      <c r="G48" s="26">
        <v>0.0007839120370370371</v>
      </c>
      <c r="H48" s="26">
        <v>0.0013859953703703703</v>
      </c>
    </row>
    <row r="49" spans="1:8" ht="13.5">
      <c r="A49">
        <v>2</v>
      </c>
      <c r="B49">
        <v>26</v>
      </c>
      <c r="C49" t="s">
        <v>360</v>
      </c>
      <c r="D49">
        <v>46</v>
      </c>
      <c r="E49" t="s">
        <v>57</v>
      </c>
      <c r="F49" s="26">
        <v>0.0006843750000000001</v>
      </c>
      <c r="G49" s="26">
        <v>0.0008087962962962963</v>
      </c>
      <c r="H49" s="26">
        <v>0.0014931712962962963</v>
      </c>
    </row>
    <row r="50" spans="1:8" ht="13.5">
      <c r="A50">
        <v>3</v>
      </c>
      <c r="B50">
        <v>30</v>
      </c>
      <c r="C50" t="s">
        <v>361</v>
      </c>
      <c r="D50">
        <v>37</v>
      </c>
      <c r="E50" t="s">
        <v>8</v>
      </c>
      <c r="F50" s="26">
        <v>0.0006550925925925926</v>
      </c>
      <c r="G50" s="26">
        <v>0.0008436342592592594</v>
      </c>
      <c r="H50" s="26">
        <v>0.001498726851851852</v>
      </c>
    </row>
    <row r="52" spans="1:6" ht="13.5">
      <c r="A52" t="s">
        <v>383</v>
      </c>
      <c r="E52" t="s">
        <v>375</v>
      </c>
      <c r="F52" t="s">
        <v>376</v>
      </c>
    </row>
    <row r="53" spans="1:8" ht="13.5">
      <c r="A53" t="s">
        <v>369</v>
      </c>
      <c r="B53" t="s">
        <v>0</v>
      </c>
      <c r="C53" t="s">
        <v>370</v>
      </c>
      <c r="D53" t="s">
        <v>371</v>
      </c>
      <c r="E53" t="s">
        <v>372</v>
      </c>
      <c r="F53" t="s">
        <v>181</v>
      </c>
      <c r="G53" t="s">
        <v>182</v>
      </c>
      <c r="H53" t="s">
        <v>183</v>
      </c>
    </row>
    <row r="54" spans="1:8" ht="13.5">
      <c r="A54">
        <v>1</v>
      </c>
      <c r="B54">
        <v>6</v>
      </c>
      <c r="C54" t="s">
        <v>53</v>
      </c>
      <c r="D54">
        <v>8</v>
      </c>
      <c r="E54" t="s">
        <v>111</v>
      </c>
      <c r="F54" s="26">
        <v>0.0008096064814814815</v>
      </c>
      <c r="G54" s="26">
        <v>0.0011740740740740741</v>
      </c>
      <c r="H54" s="26">
        <v>0.0019836805555555554</v>
      </c>
    </row>
    <row r="55" spans="1:8" ht="13.5">
      <c r="A55">
        <v>2</v>
      </c>
      <c r="B55">
        <v>5</v>
      </c>
      <c r="C55" t="s">
        <v>362</v>
      </c>
      <c r="D55">
        <v>8</v>
      </c>
      <c r="E55" t="s">
        <v>111</v>
      </c>
      <c r="F55" s="26">
        <v>0.0008275462962962963</v>
      </c>
      <c r="G55" s="26">
        <v>0.0011805555555555556</v>
      </c>
      <c r="H55" s="26">
        <v>0.002008101851851852</v>
      </c>
    </row>
    <row r="56" spans="1:8" ht="13.5">
      <c r="A56">
        <v>3</v>
      </c>
      <c r="B56">
        <v>4</v>
      </c>
      <c r="C56" t="s">
        <v>363</v>
      </c>
      <c r="D56">
        <v>7</v>
      </c>
      <c r="E56" t="s">
        <v>111</v>
      </c>
      <c r="F56" s="26">
        <v>0.0008723379629629629</v>
      </c>
      <c r="G56" s="26">
        <v>0.0011458333333333333</v>
      </c>
      <c r="H56" s="26">
        <v>0.002018171296296296</v>
      </c>
    </row>
    <row r="58" ht="13.5">
      <c r="A58" t="s">
        <v>384</v>
      </c>
    </row>
    <row r="59" spans="1:8" ht="13.5">
      <c r="A59" t="s">
        <v>369</v>
      </c>
      <c r="B59" t="s">
        <v>0</v>
      </c>
      <c r="C59" t="s">
        <v>370</v>
      </c>
      <c r="D59" t="s">
        <v>371</v>
      </c>
      <c r="E59" t="s">
        <v>372</v>
      </c>
      <c r="F59" t="s">
        <v>181</v>
      </c>
      <c r="G59" t="s">
        <v>182</v>
      </c>
      <c r="H59" t="s">
        <v>183</v>
      </c>
    </row>
    <row r="60" spans="1:8" ht="13.5">
      <c r="A60">
        <v>1</v>
      </c>
      <c r="B60">
        <v>23</v>
      </c>
      <c r="C60" t="s">
        <v>54</v>
      </c>
      <c r="D60">
        <v>12</v>
      </c>
      <c r="E60" t="s">
        <v>111</v>
      </c>
      <c r="F60" s="26">
        <v>0.0006318287037037038</v>
      </c>
      <c r="G60" s="26">
        <v>0.0006392361111111111</v>
      </c>
      <c r="H60" s="26">
        <v>0.001271064814814815</v>
      </c>
    </row>
    <row r="61" spans="1:8" ht="13.5">
      <c r="A61">
        <v>2</v>
      </c>
      <c r="B61">
        <v>15</v>
      </c>
      <c r="C61" t="s">
        <v>364</v>
      </c>
      <c r="D61">
        <v>9</v>
      </c>
      <c r="E61" t="s">
        <v>111</v>
      </c>
      <c r="F61" s="26">
        <v>0.0005872685185185185</v>
      </c>
      <c r="G61" s="26">
        <v>0.0006895833333333333</v>
      </c>
      <c r="H61" s="26">
        <v>0.001276851851851852</v>
      </c>
    </row>
    <row r="62" spans="1:8" ht="13.5">
      <c r="A62">
        <v>3</v>
      </c>
      <c r="B62">
        <v>19</v>
      </c>
      <c r="C62" t="s">
        <v>55</v>
      </c>
      <c r="D62">
        <v>11</v>
      </c>
      <c r="E62" t="s">
        <v>111</v>
      </c>
      <c r="F62" s="26">
        <v>0.00060625</v>
      </c>
      <c r="G62" s="26">
        <v>0.0007177083333333333</v>
      </c>
      <c r="H62" s="26">
        <v>0.0013239583333333332</v>
      </c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L67"/>
  <sheetViews>
    <sheetView workbookViewId="0" topLeftCell="A1">
      <selection activeCell="A17" sqref="A17:I17"/>
    </sheetView>
  </sheetViews>
  <sheetFormatPr defaultColWidth="9.00390625" defaultRowHeight="13.5"/>
  <cols>
    <col min="1" max="1" width="9.00390625" style="2" customWidth="1"/>
    <col min="2" max="2" width="4.875" style="2" customWidth="1"/>
    <col min="3" max="3" width="12.25390625" style="2" customWidth="1"/>
    <col min="4" max="4" width="5.875" style="2" customWidth="1"/>
    <col min="5" max="5" width="10.625" style="2" customWidth="1"/>
    <col min="6" max="6" width="12.875" style="2" customWidth="1"/>
    <col min="7" max="7" width="13.375" style="2" customWidth="1"/>
    <col min="8" max="8" width="10.125" style="2" customWidth="1"/>
    <col min="9" max="9" width="6.125" style="2" customWidth="1"/>
    <col min="10" max="10" width="6.125" style="43" customWidth="1"/>
    <col min="11" max="16384" width="9.00390625" style="2" customWidth="1"/>
  </cols>
  <sheetData>
    <row r="1" spans="1:8" ht="13.5">
      <c r="A1" s="2" t="s">
        <v>12</v>
      </c>
      <c r="B1" s="11">
        <v>2</v>
      </c>
      <c r="C1" s="11">
        <v>3</v>
      </c>
      <c r="D1" s="11">
        <v>4</v>
      </c>
      <c r="E1" s="11">
        <v>5</v>
      </c>
      <c r="F1" s="11">
        <v>6</v>
      </c>
      <c r="G1" s="11">
        <v>7</v>
      </c>
      <c r="H1" s="11">
        <v>8</v>
      </c>
    </row>
    <row r="2" spans="2:11" ht="13.5">
      <c r="B2" s="2" t="s">
        <v>0</v>
      </c>
      <c r="C2" s="2" t="s">
        <v>1</v>
      </c>
      <c r="D2" s="2" t="s">
        <v>2</v>
      </c>
      <c r="E2" s="2" t="s">
        <v>3</v>
      </c>
      <c r="F2" s="2" t="s">
        <v>93</v>
      </c>
      <c r="G2" s="2" t="s">
        <v>94</v>
      </c>
      <c r="H2" s="2" t="s">
        <v>95</v>
      </c>
      <c r="K2" s="2" t="s">
        <v>217</v>
      </c>
    </row>
    <row r="3" spans="6:12" ht="14.25" thickBot="1">
      <c r="F3" s="2" t="s">
        <v>216</v>
      </c>
      <c r="K3" s="2" t="s">
        <v>222</v>
      </c>
      <c r="L3" s="2" t="s">
        <v>223</v>
      </c>
    </row>
    <row r="4" spans="1:12" ht="13.5">
      <c r="A4" s="8">
        <f aca="true" t="shared" si="0" ref="A4:A12">RANK(J4,J$4:J$13,1)</f>
        <v>6</v>
      </c>
      <c r="B4" s="2">
        <v>25</v>
      </c>
      <c r="C4" s="2" t="s">
        <v>51</v>
      </c>
      <c r="D4" s="11">
        <v>71</v>
      </c>
      <c r="E4" s="2" t="s">
        <v>22</v>
      </c>
      <c r="F4" s="32">
        <v>0.0007607638888888888</v>
      </c>
      <c r="G4" s="34">
        <v>0.001183912037037037</v>
      </c>
      <c r="H4" s="4">
        <f aca="true" t="shared" si="1" ref="H4:H11">F4+G4</f>
        <v>0.0019446759259259257</v>
      </c>
      <c r="I4" s="10">
        <f>H4+((1000-B4)/100000000000000)</f>
        <v>0.0019446759356759257</v>
      </c>
      <c r="J4" s="42">
        <f aca="true" t="shared" si="2" ref="J4:J10">IF(I4&gt;0.0001,H4+(100-B4)/100000000000,"")</f>
        <v>0.0019446766759259257</v>
      </c>
      <c r="K4" s="58"/>
      <c r="L4" s="37"/>
    </row>
    <row r="5" spans="1:12" ht="13.5">
      <c r="A5" s="8">
        <f t="shared" si="0"/>
        <v>2</v>
      </c>
      <c r="B5" s="2">
        <v>26</v>
      </c>
      <c r="C5" s="2" t="s">
        <v>73</v>
      </c>
      <c r="D5" s="11">
        <v>46</v>
      </c>
      <c r="E5" s="2" t="s">
        <v>61</v>
      </c>
      <c r="F5" s="33">
        <v>0.0006843750000000001</v>
      </c>
      <c r="G5" s="35">
        <v>0.0008087962962962963</v>
      </c>
      <c r="H5" s="4">
        <f t="shared" si="1"/>
        <v>0.0014931712962962963</v>
      </c>
      <c r="I5" s="10">
        <f aca="true" t="shared" si="3" ref="I5:I11">H5+((1000-B5)/100000000000000)</f>
        <v>0.0014931713060362963</v>
      </c>
      <c r="J5" s="42">
        <f t="shared" si="2"/>
        <v>0.0014931720362962963</v>
      </c>
      <c r="K5" s="59"/>
      <c r="L5" s="38"/>
    </row>
    <row r="6" spans="1:12" ht="13.5">
      <c r="A6" s="8">
        <f t="shared" si="0"/>
        <v>5</v>
      </c>
      <c r="B6" s="2">
        <v>27</v>
      </c>
      <c r="C6" s="2" t="s">
        <v>49</v>
      </c>
      <c r="D6" s="11">
        <v>57</v>
      </c>
      <c r="E6" s="2" t="s">
        <v>8</v>
      </c>
      <c r="F6" s="33">
        <v>0.0008105324074074074</v>
      </c>
      <c r="G6" s="35">
        <v>0.0010730324074074075</v>
      </c>
      <c r="H6" s="4">
        <f t="shared" si="1"/>
        <v>0.001883564814814815</v>
      </c>
      <c r="I6" s="10">
        <f t="shared" si="3"/>
        <v>0.001883564824544815</v>
      </c>
      <c r="J6" s="42">
        <f t="shared" si="2"/>
        <v>0.0018835655448148148</v>
      </c>
      <c r="K6" s="59"/>
      <c r="L6" s="38"/>
    </row>
    <row r="7" spans="1:12" ht="13.5">
      <c r="A7" s="8">
        <f t="shared" si="0"/>
        <v>1</v>
      </c>
      <c r="B7" s="2">
        <v>28</v>
      </c>
      <c r="C7" s="2" t="s">
        <v>52</v>
      </c>
      <c r="D7" s="11">
        <v>46</v>
      </c>
      <c r="E7" s="2" t="s">
        <v>11</v>
      </c>
      <c r="F7" s="33">
        <v>0.0006020833333333334</v>
      </c>
      <c r="G7" s="35">
        <v>0.0007839120370370371</v>
      </c>
      <c r="H7" s="4">
        <f t="shared" si="1"/>
        <v>0.0013859953703703703</v>
      </c>
      <c r="I7" s="10">
        <f t="shared" si="3"/>
        <v>0.0013859953800903703</v>
      </c>
      <c r="J7" s="42">
        <f t="shared" si="2"/>
        <v>0.0013859960903703703</v>
      </c>
      <c r="K7" s="59"/>
      <c r="L7" s="38"/>
    </row>
    <row r="8" spans="1:12" ht="13.5">
      <c r="A8" s="8" t="e">
        <f>RANK(J8,J$4:J$13,1)</f>
        <v>#VALUE!</v>
      </c>
      <c r="B8" s="2">
        <v>29</v>
      </c>
      <c r="C8" s="2" t="s">
        <v>50</v>
      </c>
      <c r="D8" s="11">
        <v>38</v>
      </c>
      <c r="E8" s="2" t="s">
        <v>19</v>
      </c>
      <c r="F8" s="33"/>
      <c r="G8" s="35"/>
      <c r="H8" s="4">
        <f t="shared" si="1"/>
        <v>0</v>
      </c>
      <c r="I8" s="10">
        <f t="shared" si="3"/>
        <v>9.71E-12</v>
      </c>
      <c r="J8" s="42">
        <f t="shared" si="2"/>
      </c>
      <c r="K8" s="59"/>
      <c r="L8" s="38"/>
    </row>
    <row r="9" spans="1:12" ht="13.5">
      <c r="A9" s="8">
        <f t="shared" si="0"/>
        <v>3</v>
      </c>
      <c r="B9" s="2">
        <v>30</v>
      </c>
      <c r="C9" s="2" t="s">
        <v>239</v>
      </c>
      <c r="D9" s="11">
        <v>37</v>
      </c>
      <c r="E9" s="2" t="s">
        <v>80</v>
      </c>
      <c r="F9" s="33">
        <v>0.0006550925925925926</v>
      </c>
      <c r="G9" s="35">
        <v>0.0008436342592592594</v>
      </c>
      <c r="H9" s="4">
        <f>F9+G9</f>
        <v>0.001498726851851852</v>
      </c>
      <c r="I9" s="10">
        <f t="shared" si="3"/>
        <v>0.001498726861551852</v>
      </c>
      <c r="J9" s="42">
        <f t="shared" si="2"/>
        <v>0.001498727551851852</v>
      </c>
      <c r="K9" s="59"/>
      <c r="L9" s="38"/>
    </row>
    <row r="10" spans="1:12" ht="13.5">
      <c r="A10" s="8">
        <f t="shared" si="0"/>
        <v>4</v>
      </c>
      <c r="B10" s="2">
        <v>31</v>
      </c>
      <c r="C10" s="2" t="s">
        <v>240</v>
      </c>
      <c r="D10" s="11">
        <v>45</v>
      </c>
      <c r="E10" s="2" t="s">
        <v>80</v>
      </c>
      <c r="F10" s="33">
        <v>0.0007648148148148148</v>
      </c>
      <c r="G10" s="35">
        <v>0.0010035879629629629</v>
      </c>
      <c r="H10" s="4">
        <f t="shared" si="1"/>
        <v>0.0017684027777777776</v>
      </c>
      <c r="I10" s="10">
        <f t="shared" si="3"/>
        <v>0.0017684027874677777</v>
      </c>
      <c r="J10" s="42">
        <f t="shared" si="2"/>
        <v>0.0017684034677777777</v>
      </c>
      <c r="K10" s="59"/>
      <c r="L10" s="38"/>
    </row>
    <row r="11" spans="1:12" ht="13.5">
      <c r="A11" s="8" t="e">
        <f t="shared" si="0"/>
        <v>#VALUE!</v>
      </c>
      <c r="D11" s="11"/>
      <c r="F11" s="33"/>
      <c r="G11" s="35"/>
      <c r="H11" s="4">
        <f t="shared" si="1"/>
        <v>0</v>
      </c>
      <c r="I11" s="10">
        <f t="shared" si="3"/>
        <v>1E-11</v>
      </c>
      <c r="J11" s="42">
        <f>IF(I11&gt;0.0001,H11+(100-B11)/100000000000,"")</f>
      </c>
      <c r="K11" s="59"/>
      <c r="L11" s="38"/>
    </row>
    <row r="12" spans="1:12" ht="13.5">
      <c r="A12" s="8" t="e">
        <f t="shared" si="0"/>
        <v>#VALUE!</v>
      </c>
      <c r="D12" s="11"/>
      <c r="F12" s="33"/>
      <c r="G12" s="35"/>
      <c r="H12" s="4">
        <f>F12+G12</f>
        <v>0</v>
      </c>
      <c r="I12" s="10">
        <f>H12+((1000-B12)/100000000000000)</f>
        <v>1E-11</v>
      </c>
      <c r="J12" s="42">
        <f>IF(I12&gt;0.0001,H12+(100-B12)/100000000000,"")</f>
      </c>
      <c r="K12" s="59"/>
      <c r="L12" s="38"/>
    </row>
    <row r="13" spans="1:12" ht="14.25" thickBot="1">
      <c r="A13" s="8" t="e">
        <f>RANK(J13,J$4:J$13,1)</f>
        <v>#VALUE!</v>
      </c>
      <c r="D13" s="11"/>
      <c r="F13" s="70"/>
      <c r="G13" s="36"/>
      <c r="H13" s="4">
        <f>F13+G13</f>
        <v>0</v>
      </c>
      <c r="I13" s="10">
        <f>H13+((1000-B13)/100000000000000)</f>
        <v>1E-11</v>
      </c>
      <c r="J13" s="42">
        <f>IF(I13&gt;0.0001,H13+(100-B13)/100000000000,"")</f>
      </c>
      <c r="K13" s="60"/>
      <c r="L13" s="39"/>
    </row>
    <row r="14" spans="1:10" ht="13.5">
      <c r="A14" s="8"/>
      <c r="G14" s="4"/>
      <c r="H14" s="4"/>
      <c r="I14" s="10"/>
      <c r="J14" s="42"/>
    </row>
    <row r="16" spans="1:8" ht="13.5">
      <c r="A16" s="2" t="s">
        <v>103</v>
      </c>
      <c r="G16" s="3"/>
      <c r="H16" s="3"/>
    </row>
    <row r="17" spans="1:10" ht="25.5" customHeight="1">
      <c r="A17" s="95" t="s">
        <v>386</v>
      </c>
      <c r="B17" s="95"/>
      <c r="C17" s="95"/>
      <c r="D17" s="95"/>
      <c r="E17" s="95"/>
      <c r="F17" s="95"/>
      <c r="G17" s="95"/>
      <c r="H17" s="95"/>
      <c r="I17" s="95"/>
      <c r="J17" s="48"/>
    </row>
    <row r="18" spans="1:10" ht="13.5">
      <c r="A18" s="19" t="s">
        <v>192</v>
      </c>
      <c r="B18" s="19"/>
      <c r="C18" s="19"/>
      <c r="D18" s="19"/>
      <c r="E18" s="19" t="s">
        <v>157</v>
      </c>
      <c r="F18" s="19" t="s">
        <v>158</v>
      </c>
      <c r="G18" s="19"/>
      <c r="H18" s="19"/>
      <c r="I18" s="19"/>
      <c r="J18" s="48"/>
    </row>
    <row r="19" spans="1:10" s="7" customFormat="1" ht="13.5">
      <c r="A19" s="19" t="s">
        <v>100</v>
      </c>
      <c r="B19" s="19" t="s">
        <v>0</v>
      </c>
      <c r="C19" s="22" t="s">
        <v>186</v>
      </c>
      <c r="D19" s="22" t="s">
        <v>97</v>
      </c>
      <c r="E19" s="22" t="s">
        <v>98</v>
      </c>
      <c r="F19" s="22" t="s">
        <v>181</v>
      </c>
      <c r="G19" s="22" t="s">
        <v>182</v>
      </c>
      <c r="H19" s="1" t="s">
        <v>183</v>
      </c>
      <c r="I19" s="19" t="s">
        <v>185</v>
      </c>
      <c r="J19" s="51"/>
    </row>
    <row r="20" spans="1:10" s="20" customFormat="1" ht="15.75" customHeight="1">
      <c r="A20" s="24">
        <v>1</v>
      </c>
      <c r="B20" s="24">
        <f aca="true" t="shared" si="4" ref="B20:G27">VLOOKUP($A20,$A$4:$G$14,B$1,0)</f>
        <v>28</v>
      </c>
      <c r="C20" s="24" t="str">
        <f t="shared" si="4"/>
        <v>芳野眞知子</v>
      </c>
      <c r="D20" s="62">
        <f>VLOOKUP($A20,$A$4:$G$14,D$1,0)</f>
        <v>46</v>
      </c>
      <c r="E20" s="24" t="str">
        <f t="shared" si="4"/>
        <v>ﾎﾜｲﾄﾊﾟﾚｯﾄ</v>
      </c>
      <c r="F20" s="63">
        <f t="shared" si="4"/>
        <v>0.0006020833333333334</v>
      </c>
      <c r="G20" s="63">
        <f t="shared" si="4"/>
        <v>0.0007839120370370371</v>
      </c>
      <c r="H20" s="63">
        <f aca="true" t="shared" si="5" ref="H20:H27">VLOOKUP($A20,$A$4:$H$14,H$1,0)</f>
        <v>0.0013859953703703703</v>
      </c>
      <c r="I20" s="21">
        <v>10</v>
      </c>
      <c r="J20" s="48"/>
    </row>
    <row r="21" spans="1:10" s="20" customFormat="1" ht="15.75" customHeight="1">
      <c r="A21" s="24">
        <v>2</v>
      </c>
      <c r="B21" s="24">
        <f t="shared" si="4"/>
        <v>26</v>
      </c>
      <c r="C21" s="24" t="str">
        <f t="shared" si="4"/>
        <v>岡田洋子</v>
      </c>
      <c r="D21" s="62">
        <f t="shared" si="4"/>
        <v>46</v>
      </c>
      <c r="E21" s="24" t="str">
        <f t="shared" si="4"/>
        <v>宇都宮</v>
      </c>
      <c r="F21" s="63">
        <f t="shared" si="4"/>
        <v>0.0006843750000000001</v>
      </c>
      <c r="G21" s="63">
        <f t="shared" si="4"/>
        <v>0.0008087962962962963</v>
      </c>
      <c r="H21" s="63">
        <f t="shared" si="5"/>
        <v>0.0014931712962962963</v>
      </c>
      <c r="I21" s="21">
        <v>9</v>
      </c>
      <c r="J21" s="48"/>
    </row>
    <row r="22" spans="1:10" s="20" customFormat="1" ht="15.75" customHeight="1">
      <c r="A22" s="24">
        <v>3</v>
      </c>
      <c r="B22" s="24">
        <f t="shared" si="4"/>
        <v>30</v>
      </c>
      <c r="C22" s="24" t="str">
        <f t="shared" si="4"/>
        <v>西田由記子</v>
      </c>
      <c r="D22" s="62">
        <f t="shared" si="4"/>
        <v>37</v>
      </c>
      <c r="E22" s="24" t="str">
        <f t="shared" si="4"/>
        <v>パワー</v>
      </c>
      <c r="F22" s="63">
        <f t="shared" si="4"/>
        <v>0.0006550925925925926</v>
      </c>
      <c r="G22" s="63">
        <f t="shared" si="4"/>
        <v>0.0008436342592592594</v>
      </c>
      <c r="H22" s="63">
        <f t="shared" si="5"/>
        <v>0.001498726851851852</v>
      </c>
      <c r="I22" s="21">
        <v>8</v>
      </c>
      <c r="J22" s="48"/>
    </row>
    <row r="23" spans="1:10" s="20" customFormat="1" ht="15.75" customHeight="1">
      <c r="A23" s="24">
        <v>4</v>
      </c>
      <c r="B23" s="24">
        <f t="shared" si="4"/>
        <v>31</v>
      </c>
      <c r="C23" s="24" t="str">
        <f t="shared" si="4"/>
        <v>伊藤知子</v>
      </c>
      <c r="D23" s="62">
        <f t="shared" si="4"/>
        <v>45</v>
      </c>
      <c r="E23" s="24" t="str">
        <f t="shared" si="4"/>
        <v>パワー</v>
      </c>
      <c r="F23" s="63">
        <f t="shared" si="4"/>
        <v>0.0007648148148148148</v>
      </c>
      <c r="G23" s="63">
        <f t="shared" si="4"/>
        <v>0.0010035879629629629</v>
      </c>
      <c r="H23" s="63">
        <f t="shared" si="5"/>
        <v>0.0017684027777777776</v>
      </c>
      <c r="I23" s="21">
        <v>7</v>
      </c>
      <c r="J23" s="48"/>
    </row>
    <row r="24" spans="1:10" s="20" customFormat="1" ht="15.75" customHeight="1">
      <c r="A24" s="24">
        <v>5</v>
      </c>
      <c r="B24" s="24">
        <f t="shared" si="4"/>
        <v>27</v>
      </c>
      <c r="C24" s="24" t="str">
        <f t="shared" si="4"/>
        <v>高木洋子</v>
      </c>
      <c r="D24" s="62">
        <f t="shared" si="4"/>
        <v>57</v>
      </c>
      <c r="E24" s="24" t="str">
        <f t="shared" si="4"/>
        <v>パワー</v>
      </c>
      <c r="F24" s="63">
        <f t="shared" si="4"/>
        <v>0.0008105324074074074</v>
      </c>
      <c r="G24" s="63">
        <f t="shared" si="4"/>
        <v>0.0010730324074074075</v>
      </c>
      <c r="H24" s="63">
        <f t="shared" si="5"/>
        <v>0.001883564814814815</v>
      </c>
      <c r="I24" s="21">
        <v>6</v>
      </c>
      <c r="J24" s="48"/>
    </row>
    <row r="25" spans="1:10" s="20" customFormat="1" ht="15.75" customHeight="1">
      <c r="A25" s="24">
        <v>6</v>
      </c>
      <c r="B25" s="24">
        <f t="shared" si="4"/>
        <v>25</v>
      </c>
      <c r="C25" s="24" t="str">
        <f t="shared" si="4"/>
        <v>鶴見久子</v>
      </c>
      <c r="D25" s="62">
        <f t="shared" si="4"/>
        <v>71</v>
      </c>
      <c r="E25" s="24" t="str">
        <f t="shared" si="4"/>
        <v>ﾌﾛｲﾃﾞ</v>
      </c>
      <c r="F25" s="63">
        <f t="shared" si="4"/>
        <v>0.0007607638888888888</v>
      </c>
      <c r="G25" s="63">
        <f t="shared" si="4"/>
        <v>0.001183912037037037</v>
      </c>
      <c r="H25" s="63">
        <f t="shared" si="5"/>
        <v>0.0019446759259259257</v>
      </c>
      <c r="I25" s="21">
        <v>5</v>
      </c>
      <c r="J25" s="48"/>
    </row>
    <row r="26" spans="1:10" s="20" customFormat="1" ht="15.75" customHeight="1">
      <c r="A26" s="21">
        <v>7</v>
      </c>
      <c r="B26" s="21" t="e">
        <f t="shared" si="4"/>
        <v>#N/A</v>
      </c>
      <c r="C26" s="21" t="e">
        <f t="shared" si="4"/>
        <v>#N/A</v>
      </c>
      <c r="D26" s="29" t="e">
        <f t="shared" si="4"/>
        <v>#N/A</v>
      </c>
      <c r="E26" s="21" t="e">
        <f t="shared" si="4"/>
        <v>#N/A</v>
      </c>
      <c r="F26" s="26" t="e">
        <f t="shared" si="4"/>
        <v>#N/A</v>
      </c>
      <c r="G26" s="26" t="e">
        <f t="shared" si="4"/>
        <v>#N/A</v>
      </c>
      <c r="H26" s="26" t="e">
        <f t="shared" si="5"/>
        <v>#N/A</v>
      </c>
      <c r="I26" s="21">
        <v>4</v>
      </c>
      <c r="J26" s="48"/>
    </row>
    <row r="27" spans="1:10" s="20" customFormat="1" ht="15.75" customHeight="1">
      <c r="A27" s="21">
        <v>8</v>
      </c>
      <c r="B27" s="21" t="e">
        <f t="shared" si="4"/>
        <v>#N/A</v>
      </c>
      <c r="C27" s="21" t="e">
        <f t="shared" si="4"/>
        <v>#N/A</v>
      </c>
      <c r="D27" s="29" t="e">
        <f t="shared" si="4"/>
        <v>#N/A</v>
      </c>
      <c r="E27" s="21" t="e">
        <f t="shared" si="4"/>
        <v>#N/A</v>
      </c>
      <c r="F27" s="26" t="e">
        <f t="shared" si="4"/>
        <v>#N/A</v>
      </c>
      <c r="G27" s="26" t="e">
        <f t="shared" si="4"/>
        <v>#N/A</v>
      </c>
      <c r="H27" s="26" t="e">
        <f t="shared" si="5"/>
        <v>#N/A</v>
      </c>
      <c r="I27" s="21">
        <v>3</v>
      </c>
      <c r="J27" s="48"/>
    </row>
    <row r="28" spans="1:9" ht="15.75" customHeight="1">
      <c r="A28" s="21"/>
      <c r="B28" s="21"/>
      <c r="C28" s="21"/>
      <c r="D28" s="21"/>
      <c r="E28" s="21"/>
      <c r="F28" s="26"/>
      <c r="G28" s="26"/>
      <c r="H28" s="26"/>
      <c r="I28" s="27"/>
    </row>
    <row r="29" spans="1:12" s="20" customFormat="1" ht="13.5">
      <c r="A29" s="21" t="s">
        <v>193</v>
      </c>
      <c r="B29" s="21"/>
      <c r="C29" s="21"/>
      <c r="D29" s="21"/>
      <c r="E29" s="28">
        <v>0</v>
      </c>
      <c r="F29" s="21"/>
      <c r="G29" s="21"/>
      <c r="H29" s="21"/>
      <c r="I29" s="21"/>
      <c r="J29" s="47"/>
      <c r="K29" s="21"/>
      <c r="L29" s="21"/>
    </row>
    <row r="30" spans="1:12" s="20" customFormat="1" ht="13.5">
      <c r="A30" s="21"/>
      <c r="B30" s="21"/>
      <c r="C30" s="21"/>
      <c r="D30" s="21"/>
      <c r="E30" s="21"/>
      <c r="F30" s="21"/>
      <c r="G30" s="21"/>
      <c r="H30" s="21"/>
      <c r="I30" s="21"/>
      <c r="J30" s="47"/>
      <c r="K30" s="21"/>
      <c r="L30" s="21"/>
    </row>
    <row r="31" spans="1:12" s="20" customFormat="1" ht="13.5">
      <c r="A31" s="21" t="s">
        <v>194</v>
      </c>
      <c r="B31" s="21"/>
      <c r="C31" s="21"/>
      <c r="D31" s="21"/>
      <c r="E31" s="21" t="s">
        <v>195</v>
      </c>
      <c r="F31" s="21"/>
      <c r="G31" s="21"/>
      <c r="H31" s="21"/>
      <c r="I31" s="21"/>
      <c r="J31" s="47"/>
      <c r="K31" s="21"/>
      <c r="L31" s="21"/>
    </row>
    <row r="32" spans="1:12" s="20" customFormat="1" ht="13.5">
      <c r="A32" s="21"/>
      <c r="B32" s="21"/>
      <c r="C32" s="21"/>
      <c r="D32" s="21"/>
      <c r="E32" s="21"/>
      <c r="F32" s="21"/>
      <c r="G32" s="21"/>
      <c r="H32" s="21"/>
      <c r="I32" s="21"/>
      <c r="J32" s="47"/>
      <c r="K32" s="21"/>
      <c r="L32" s="21"/>
    </row>
    <row r="33" spans="1:12" s="20" customFormat="1" ht="13.5">
      <c r="A33" s="21" t="s">
        <v>196</v>
      </c>
      <c r="B33" s="21"/>
      <c r="C33" s="21"/>
      <c r="D33" s="21"/>
      <c r="E33" s="21" t="s">
        <v>195</v>
      </c>
      <c r="F33" s="21"/>
      <c r="G33" s="21"/>
      <c r="H33" s="21"/>
      <c r="I33" s="21"/>
      <c r="J33" s="47"/>
      <c r="K33" s="21"/>
      <c r="L33" s="21"/>
    </row>
    <row r="34" spans="1:12" s="20" customFormat="1" ht="13.5">
      <c r="A34" s="21"/>
      <c r="B34" s="21"/>
      <c r="C34" s="21"/>
      <c r="D34" s="21"/>
      <c r="E34" s="21"/>
      <c r="F34" s="21"/>
      <c r="G34" s="21"/>
      <c r="H34" s="21"/>
      <c r="I34" s="21"/>
      <c r="J34" s="47"/>
      <c r="K34" s="21"/>
      <c r="L34" s="21"/>
    </row>
    <row r="35" spans="1:12" s="20" customFormat="1" ht="13.5">
      <c r="A35" s="21" t="s">
        <v>197</v>
      </c>
      <c r="B35" s="21"/>
      <c r="C35" s="21"/>
      <c r="D35" s="21"/>
      <c r="E35" s="21" t="s">
        <v>195</v>
      </c>
      <c r="F35" s="21"/>
      <c r="G35" s="21"/>
      <c r="H35" s="21"/>
      <c r="I35" s="21"/>
      <c r="J35" s="47"/>
      <c r="K35" s="21"/>
      <c r="L35" s="21"/>
    </row>
    <row r="36" spans="1:12" s="20" customFormat="1" ht="13.5">
      <c r="A36" s="21"/>
      <c r="B36" s="21"/>
      <c r="C36" s="21"/>
      <c r="D36" s="21"/>
      <c r="E36" s="21"/>
      <c r="F36" s="21"/>
      <c r="G36" s="21"/>
      <c r="H36" s="21"/>
      <c r="I36" s="21"/>
      <c r="J36" s="47"/>
      <c r="K36" s="21"/>
      <c r="L36" s="21"/>
    </row>
    <row r="37" spans="1:12" s="20" customFormat="1" ht="13.5">
      <c r="A37" s="21" t="s">
        <v>198</v>
      </c>
      <c r="B37" s="21"/>
      <c r="C37" s="21"/>
      <c r="D37" s="21"/>
      <c r="E37" s="28">
        <v>0</v>
      </c>
      <c r="F37" s="21"/>
      <c r="G37" s="21"/>
      <c r="H37" s="21"/>
      <c r="I37" s="21"/>
      <c r="J37" s="47"/>
      <c r="K37" s="21"/>
      <c r="L37" s="21"/>
    </row>
    <row r="38" spans="1:12" s="20" customFormat="1" ht="13.5">
      <c r="A38" s="21"/>
      <c r="B38" s="21"/>
      <c r="C38" s="21"/>
      <c r="D38" s="21"/>
      <c r="E38" s="21"/>
      <c r="F38" s="21"/>
      <c r="G38" s="21"/>
      <c r="H38" s="21"/>
      <c r="I38" s="21"/>
      <c r="J38" s="47"/>
      <c r="K38" s="21"/>
      <c r="L38" s="21"/>
    </row>
    <row r="39" spans="1:12" s="20" customFormat="1" ht="13.5">
      <c r="A39" s="21"/>
      <c r="B39" s="21"/>
      <c r="C39" s="21"/>
      <c r="D39" s="21"/>
      <c r="E39" s="21"/>
      <c r="F39" s="21"/>
      <c r="G39" s="21"/>
      <c r="H39" s="21"/>
      <c r="I39" s="21"/>
      <c r="J39" s="47"/>
      <c r="K39" s="21"/>
      <c r="L39" s="21"/>
    </row>
    <row r="40" spans="1:12" s="20" customFormat="1" ht="13.5">
      <c r="A40" s="21" t="s">
        <v>199</v>
      </c>
      <c r="B40" s="21"/>
      <c r="C40" s="21"/>
      <c r="D40" s="21"/>
      <c r="E40" s="21" t="s">
        <v>195</v>
      </c>
      <c r="F40" s="21"/>
      <c r="G40" s="21"/>
      <c r="H40" s="21"/>
      <c r="I40" s="21"/>
      <c r="J40" s="47"/>
      <c r="K40" s="21"/>
      <c r="L40" s="21"/>
    </row>
    <row r="41" spans="1:12" s="20" customFormat="1" ht="13.5">
      <c r="A41" s="21"/>
      <c r="B41" s="21"/>
      <c r="C41" s="21"/>
      <c r="D41" s="21"/>
      <c r="E41" s="21"/>
      <c r="F41" s="21"/>
      <c r="G41" s="21"/>
      <c r="H41" s="21"/>
      <c r="I41" s="21"/>
      <c r="J41" s="47"/>
      <c r="K41" s="21"/>
      <c r="L41" s="21"/>
    </row>
    <row r="42" spans="1:12" s="20" customFormat="1" ht="13.5">
      <c r="A42" s="21"/>
      <c r="B42" s="21" t="s">
        <v>200</v>
      </c>
      <c r="C42" s="21" t="s">
        <v>201</v>
      </c>
      <c r="D42" s="21" t="s">
        <v>202</v>
      </c>
      <c r="E42" s="21"/>
      <c r="F42" s="21"/>
      <c r="G42" s="21"/>
      <c r="H42" s="21"/>
      <c r="I42" s="21"/>
      <c r="J42" s="47" t="s">
        <v>203</v>
      </c>
      <c r="K42" s="21"/>
      <c r="L42" s="21"/>
    </row>
    <row r="43" spans="1:12" s="20" customFormat="1" ht="13.5">
      <c r="A43" s="21"/>
      <c r="B43" s="21"/>
      <c r="C43" s="21"/>
      <c r="D43" s="21"/>
      <c r="E43" s="21"/>
      <c r="F43" s="21"/>
      <c r="G43" s="21"/>
      <c r="H43" s="21"/>
      <c r="I43" s="21"/>
      <c r="J43" s="47"/>
      <c r="K43" s="21"/>
      <c r="L43" s="21"/>
    </row>
    <row r="44" spans="1:12" s="20" customFormat="1" ht="13.5">
      <c r="A44" s="21" t="s">
        <v>204</v>
      </c>
      <c r="B44" s="21"/>
      <c r="C44" s="21"/>
      <c r="D44" s="21"/>
      <c r="E44" s="21"/>
      <c r="F44" s="21"/>
      <c r="G44" s="21" t="s">
        <v>205</v>
      </c>
      <c r="J44" s="48"/>
      <c r="K44" s="21"/>
      <c r="L44" s="21"/>
    </row>
    <row r="45" spans="1:9" ht="13.5">
      <c r="A45" s="5"/>
      <c r="B45"/>
      <c r="C45"/>
      <c r="D45"/>
      <c r="E45"/>
      <c r="F45" s="6"/>
      <c r="G45" s="6"/>
      <c r="H45" s="6"/>
      <c r="I45" s="4"/>
    </row>
    <row r="46" spans="1:9" ht="13.5">
      <c r="A46" s="5"/>
      <c r="B46"/>
      <c r="C46"/>
      <c r="D46"/>
      <c r="E46"/>
      <c r="F46" s="6"/>
      <c r="G46" s="6"/>
      <c r="H46" s="6"/>
      <c r="I46" s="4"/>
    </row>
    <row r="47" ht="13.5">
      <c r="I47" s="4"/>
    </row>
    <row r="48" ht="13.5">
      <c r="I48" s="4"/>
    </row>
    <row r="49" spans="2:9" ht="13.5">
      <c r="B49" s="7"/>
      <c r="C49" s="7"/>
      <c r="D49" s="7"/>
      <c r="G49"/>
      <c r="H49" s="1"/>
      <c r="I49" s="1"/>
    </row>
    <row r="50" spans="2:9" ht="13.5">
      <c r="B50" s="7" t="s">
        <v>99</v>
      </c>
      <c r="C50" s="7" t="s">
        <v>56</v>
      </c>
      <c r="D50" s="7" t="s">
        <v>101</v>
      </c>
      <c r="G50"/>
      <c r="H50" s="1" t="s">
        <v>56</v>
      </c>
      <c r="I50" s="1" t="s">
        <v>101</v>
      </c>
    </row>
    <row r="51" spans="2:9" ht="13.5">
      <c r="B51" s="2">
        <f aca="true" t="shared" si="6" ref="B51:B61">RANK(E51,$E$51:$E$66)</f>
        <v>4</v>
      </c>
      <c r="C51" t="s">
        <v>22</v>
      </c>
      <c r="D51" s="2">
        <f aca="true" t="shared" si="7" ref="D51:D64">SUMIF(E$20:E$46,C51,I$20:I$46)</f>
        <v>5</v>
      </c>
      <c r="E51" s="8">
        <f>D51+(13/1000000)</f>
        <v>5.000013</v>
      </c>
      <c r="G51">
        <v>1</v>
      </c>
      <c r="H51" t="str">
        <f aca="true" t="shared" si="8" ref="H51:H66">VLOOKUP($G51,$B$51:$D$66,$B$1,0)</f>
        <v>パワー</v>
      </c>
      <c r="I51">
        <f aca="true" t="shared" si="9" ref="I51:I66">VLOOKUP($G51,$B$51:$D$66,$C$1,0)</f>
        <v>21</v>
      </c>
    </row>
    <row r="52" spans="2:9" ht="13.5">
      <c r="B52" s="2">
        <f t="shared" si="6"/>
        <v>5</v>
      </c>
      <c r="C52" t="s">
        <v>59</v>
      </c>
      <c r="D52" s="2">
        <f t="shared" si="7"/>
        <v>0</v>
      </c>
      <c r="E52" s="8">
        <f>D52+(12/1000000)</f>
        <v>1.2E-05</v>
      </c>
      <c r="G52">
        <v>2</v>
      </c>
      <c r="H52" t="str">
        <f t="shared" si="8"/>
        <v>ﾎﾜｲﾄﾊﾟﾚｯﾄ</v>
      </c>
      <c r="I52">
        <f t="shared" si="9"/>
        <v>10</v>
      </c>
    </row>
    <row r="53" spans="2:9" ht="13.5">
      <c r="B53" s="2">
        <f t="shared" si="6"/>
        <v>6</v>
      </c>
      <c r="C53" t="s">
        <v>6</v>
      </c>
      <c r="D53" s="2">
        <f t="shared" si="7"/>
        <v>0</v>
      </c>
      <c r="E53" s="8">
        <f>D53+(11/1000000)</f>
        <v>1.1E-05</v>
      </c>
      <c r="G53">
        <v>3</v>
      </c>
      <c r="H53" t="str">
        <f t="shared" si="8"/>
        <v>宇都宮</v>
      </c>
      <c r="I53">
        <f t="shared" si="9"/>
        <v>9</v>
      </c>
    </row>
    <row r="54" spans="2:9" ht="13.5">
      <c r="B54" s="2">
        <f t="shared" si="6"/>
        <v>1</v>
      </c>
      <c r="C54" t="s">
        <v>8</v>
      </c>
      <c r="D54" s="2">
        <f t="shared" si="7"/>
        <v>21</v>
      </c>
      <c r="E54" s="8">
        <f>D54+(10/1000000)</f>
        <v>21.00001</v>
      </c>
      <c r="G54">
        <v>4</v>
      </c>
      <c r="H54" t="str">
        <f t="shared" si="8"/>
        <v>ﾌﾛｲﾃﾞ</v>
      </c>
      <c r="I54">
        <f t="shared" si="9"/>
        <v>5</v>
      </c>
    </row>
    <row r="55" spans="2:9" ht="13.5">
      <c r="B55" s="2">
        <f t="shared" si="6"/>
        <v>3</v>
      </c>
      <c r="C55" t="s">
        <v>57</v>
      </c>
      <c r="D55" s="2">
        <f t="shared" si="7"/>
        <v>9</v>
      </c>
      <c r="E55" s="8">
        <f>D55+(9/1000000)</f>
        <v>9.000009</v>
      </c>
      <c r="G55">
        <v>5</v>
      </c>
      <c r="H55" t="str">
        <f t="shared" si="8"/>
        <v>R&amp;D</v>
      </c>
      <c r="I55">
        <f t="shared" si="9"/>
        <v>0</v>
      </c>
    </row>
    <row r="56" spans="2:9" ht="13.5">
      <c r="B56" s="2">
        <f t="shared" si="6"/>
        <v>7</v>
      </c>
      <c r="C56" t="s">
        <v>18</v>
      </c>
      <c r="D56" s="2">
        <f t="shared" si="7"/>
        <v>0</v>
      </c>
      <c r="E56" s="8">
        <f>D56+(8/1000000)</f>
        <v>8E-06</v>
      </c>
      <c r="G56">
        <v>6</v>
      </c>
      <c r="H56" t="str">
        <f t="shared" si="8"/>
        <v>東京電力</v>
      </c>
      <c r="I56">
        <f t="shared" si="9"/>
        <v>0</v>
      </c>
    </row>
    <row r="57" spans="2:9" ht="13.5">
      <c r="B57" s="2">
        <f t="shared" si="6"/>
        <v>8</v>
      </c>
      <c r="C57" t="s">
        <v>108</v>
      </c>
      <c r="D57" s="2">
        <f t="shared" si="7"/>
        <v>0</v>
      </c>
      <c r="E57" s="8">
        <f>D57+(7/1000000)</f>
        <v>7E-06</v>
      </c>
      <c r="G57">
        <v>7</v>
      </c>
      <c r="H57" t="str">
        <f t="shared" si="8"/>
        <v>県庁</v>
      </c>
      <c r="I57">
        <f t="shared" si="9"/>
        <v>0</v>
      </c>
    </row>
    <row r="58" spans="2:9" ht="13.5">
      <c r="B58" s="2">
        <f t="shared" si="6"/>
        <v>9</v>
      </c>
      <c r="C58" t="s">
        <v>9</v>
      </c>
      <c r="D58" s="2">
        <f t="shared" si="7"/>
        <v>0</v>
      </c>
      <c r="E58" s="8">
        <f>D58+(4/1000000)</f>
        <v>4E-06</v>
      </c>
      <c r="G58">
        <v>8</v>
      </c>
      <c r="H58" t="str">
        <f t="shared" si="8"/>
        <v>ｼｬﾛｰﾑ</v>
      </c>
      <c r="I58">
        <f t="shared" si="9"/>
        <v>0</v>
      </c>
    </row>
    <row r="59" spans="2:9" ht="13.5">
      <c r="B59" s="2">
        <f t="shared" si="6"/>
        <v>10</v>
      </c>
      <c r="C59" t="s">
        <v>19</v>
      </c>
      <c r="D59" s="2">
        <f t="shared" si="7"/>
        <v>0</v>
      </c>
      <c r="E59" s="8">
        <f>D59+(3/1000000)</f>
        <v>3E-06</v>
      </c>
      <c r="G59">
        <v>9</v>
      </c>
      <c r="H59" t="str">
        <f t="shared" si="8"/>
        <v>KS</v>
      </c>
      <c r="I59">
        <f t="shared" si="9"/>
        <v>0</v>
      </c>
    </row>
    <row r="60" spans="2:9" ht="13.5">
      <c r="B60" s="2">
        <f t="shared" si="6"/>
        <v>11</v>
      </c>
      <c r="C60" t="s">
        <v>111</v>
      </c>
      <c r="D60" s="2">
        <f t="shared" si="7"/>
        <v>0</v>
      </c>
      <c r="E60" s="8">
        <f>D60+(2/1000000)</f>
        <v>2E-06</v>
      </c>
      <c r="G60">
        <v>10</v>
      </c>
      <c r="H60" t="str">
        <f t="shared" si="8"/>
        <v>富士重工</v>
      </c>
      <c r="I60">
        <f t="shared" si="9"/>
        <v>0</v>
      </c>
    </row>
    <row r="61" spans="2:9" ht="13.5">
      <c r="B61" s="2">
        <f t="shared" si="6"/>
        <v>2</v>
      </c>
      <c r="C61" t="s">
        <v>11</v>
      </c>
      <c r="D61" s="2">
        <f t="shared" si="7"/>
        <v>10</v>
      </c>
      <c r="E61" s="8">
        <f>D61+(1/1000000)</f>
        <v>10.000001</v>
      </c>
      <c r="G61">
        <v>11</v>
      </c>
      <c r="H61" t="str">
        <f t="shared" si="8"/>
        <v>ジュニア</v>
      </c>
      <c r="I61">
        <f t="shared" si="9"/>
        <v>0</v>
      </c>
    </row>
    <row r="62" spans="2:9" ht="13.5">
      <c r="B62" s="2">
        <f>RANK(E62,$E$51:$E$66)</f>
        <v>12</v>
      </c>
      <c r="C62" t="s">
        <v>58</v>
      </c>
      <c r="D62" s="2">
        <f t="shared" si="7"/>
        <v>0</v>
      </c>
      <c r="E62" s="8">
        <f>D62+(0.9/1000000)</f>
        <v>9.000000000000001E-07</v>
      </c>
      <c r="G62">
        <v>12</v>
      </c>
      <c r="H62" t="str">
        <f t="shared" si="8"/>
        <v>市役所</v>
      </c>
      <c r="I62">
        <f t="shared" si="9"/>
        <v>0</v>
      </c>
    </row>
    <row r="63" spans="2:9" ht="13.5">
      <c r="B63" s="2">
        <f>RANK(E63,$E$51:$E$66)</f>
        <v>13</v>
      </c>
      <c r="C63" t="s">
        <v>110</v>
      </c>
      <c r="D63" s="2">
        <f t="shared" si="7"/>
        <v>0</v>
      </c>
      <c r="E63" s="8">
        <f>D63+(0.8/1000000)</f>
        <v>8.000000000000001E-07</v>
      </c>
      <c r="G63">
        <v>13</v>
      </c>
      <c r="H63" t="str">
        <f t="shared" si="8"/>
        <v>ﾊﾟﾝｻｰ</v>
      </c>
      <c r="I63">
        <f t="shared" si="9"/>
        <v>0</v>
      </c>
    </row>
    <row r="64" spans="2:9" ht="13.5">
      <c r="B64" s="2">
        <f>RANK(E64,$E$51:$E$66)</f>
        <v>14</v>
      </c>
      <c r="C64" t="s">
        <v>13</v>
      </c>
      <c r="D64" s="2">
        <f t="shared" si="7"/>
        <v>0</v>
      </c>
      <c r="E64" s="8">
        <f>D64+(0.7/1000000)</f>
        <v>7E-07</v>
      </c>
      <c r="G64">
        <v>14</v>
      </c>
      <c r="H64" t="str">
        <f t="shared" si="8"/>
        <v>ｼｽﾃｨｰﾅ</v>
      </c>
      <c r="I64">
        <f t="shared" si="9"/>
        <v>0</v>
      </c>
    </row>
    <row r="65" spans="2:9" ht="13.5">
      <c r="B65" s="2">
        <f>RANK(E65,$E$51:$E$66)</f>
        <v>15</v>
      </c>
      <c r="C65" t="s">
        <v>316</v>
      </c>
      <c r="D65" s="2">
        <f>SUMIF(E$29:E$41,C65,I$29:I$41)</f>
        <v>0</v>
      </c>
      <c r="E65" s="8">
        <f>D65+(0.6/1000000)</f>
        <v>6E-07</v>
      </c>
      <c r="G65">
        <v>15</v>
      </c>
      <c r="H65" t="str">
        <f t="shared" si="8"/>
        <v>ＴＳＣ</v>
      </c>
      <c r="I65">
        <f t="shared" si="9"/>
        <v>0</v>
      </c>
    </row>
    <row r="66" spans="2:9" ht="13.5">
      <c r="B66" s="2">
        <f>RANK(E66,$E$51:$E$66)</f>
        <v>16</v>
      </c>
      <c r="C66" t="s">
        <v>328</v>
      </c>
      <c r="D66" s="2">
        <f>SUMIF(E$29:E$43,C66,I$29:I$43)</f>
        <v>0</v>
      </c>
      <c r="E66" s="8">
        <f>D66+(0.5/1000000)</f>
        <v>5E-07</v>
      </c>
      <c r="G66">
        <v>16</v>
      </c>
      <c r="H66" t="str">
        <f t="shared" si="8"/>
        <v>ＩＣＩ</v>
      </c>
      <c r="I66">
        <f t="shared" si="9"/>
        <v>0</v>
      </c>
    </row>
    <row r="67" spans="4:9" ht="13.5">
      <c r="D67" s="2">
        <f>SUM(D51:D66)</f>
        <v>45</v>
      </c>
      <c r="I67" s="2">
        <f>SUM(I51:I66)</f>
        <v>45</v>
      </c>
    </row>
  </sheetData>
  <mergeCells count="1">
    <mergeCell ref="A17:I1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L78"/>
  <sheetViews>
    <sheetView workbookViewId="0" topLeftCell="A4">
      <selection activeCell="A24" sqref="A24:I24"/>
    </sheetView>
  </sheetViews>
  <sheetFormatPr defaultColWidth="9.00390625" defaultRowHeight="13.5"/>
  <cols>
    <col min="1" max="1" width="9.00390625" style="2" customWidth="1"/>
    <col min="2" max="2" width="5.125" style="2" customWidth="1"/>
    <col min="3" max="3" width="9.625" style="2" customWidth="1"/>
    <col min="4" max="4" width="5.125" style="2" customWidth="1"/>
    <col min="5" max="5" width="8.75390625" style="2" customWidth="1"/>
    <col min="6" max="6" width="14.375" style="2" customWidth="1"/>
    <col min="7" max="7" width="14.625" style="2" customWidth="1"/>
    <col min="8" max="8" width="13.00390625" style="2" customWidth="1"/>
    <col min="9" max="9" width="5.50390625" style="2" customWidth="1"/>
    <col min="10" max="10" width="6.25390625" style="43" customWidth="1"/>
    <col min="11" max="16384" width="9.00390625" style="2" customWidth="1"/>
  </cols>
  <sheetData>
    <row r="1" spans="1:8" ht="13.5">
      <c r="A1" s="2" t="s">
        <v>12</v>
      </c>
      <c r="B1" s="11">
        <v>2</v>
      </c>
      <c r="C1" s="11">
        <v>3</v>
      </c>
      <c r="D1" s="11">
        <v>4</v>
      </c>
      <c r="E1" s="11">
        <v>5</v>
      </c>
      <c r="F1" s="11">
        <v>6</v>
      </c>
      <c r="G1" s="11">
        <v>7</v>
      </c>
      <c r="H1" s="11">
        <v>8</v>
      </c>
    </row>
    <row r="2" spans="2:11" ht="13.5">
      <c r="B2" s="2" t="s">
        <v>0</v>
      </c>
      <c r="C2" s="2" t="s">
        <v>1</v>
      </c>
      <c r="D2" s="2" t="s">
        <v>2</v>
      </c>
      <c r="E2" s="2" t="s">
        <v>3</v>
      </c>
      <c r="F2" s="2" t="s">
        <v>93</v>
      </c>
      <c r="G2" s="2" t="s">
        <v>94</v>
      </c>
      <c r="H2" s="2" t="s">
        <v>95</v>
      </c>
      <c r="K2" s="2" t="s">
        <v>217</v>
      </c>
    </row>
    <row r="3" spans="6:12" ht="14.25" thickBot="1">
      <c r="F3" s="2" t="s">
        <v>216</v>
      </c>
      <c r="K3" s="2" t="s">
        <v>222</v>
      </c>
      <c r="L3" s="2" t="s">
        <v>223</v>
      </c>
    </row>
    <row r="4" spans="1:12" ht="13.5">
      <c r="A4" s="2">
        <f>RANK(J4,J$4:J$17,1)</f>
        <v>2</v>
      </c>
      <c r="B4" s="2">
        <v>15</v>
      </c>
      <c r="C4" s="2" t="s">
        <v>234</v>
      </c>
      <c r="D4" s="2">
        <v>9</v>
      </c>
      <c r="E4" s="2" t="s">
        <v>83</v>
      </c>
      <c r="F4" s="34">
        <v>0.0005872685185185185</v>
      </c>
      <c r="G4" s="34">
        <v>0.0006895833333333333</v>
      </c>
      <c r="H4" s="4">
        <f aca="true" t="shared" si="0" ref="H4:H16">F4+G4</f>
        <v>0.001276851851851852</v>
      </c>
      <c r="I4" s="10">
        <f>H4+((1000-B4)/100000000000000)</f>
        <v>0.0012768518617018519</v>
      </c>
      <c r="J4" s="42">
        <f>IF(I4&gt;0.0001,H4+(100-B4)/100000000000,"")</f>
        <v>0.001276852701851852</v>
      </c>
      <c r="K4" s="37"/>
      <c r="L4" s="37"/>
    </row>
    <row r="5" spans="1:12" ht="13.5">
      <c r="A5" s="2">
        <f aca="true" t="shared" si="1" ref="A5:A17">RANK(J5,J$4:J$17,1)</f>
        <v>4</v>
      </c>
      <c r="B5" s="2">
        <v>16</v>
      </c>
      <c r="C5" s="2" t="s">
        <v>235</v>
      </c>
      <c r="D5" s="2">
        <v>10</v>
      </c>
      <c r="E5" s="2" t="s">
        <v>83</v>
      </c>
      <c r="F5" s="35">
        <v>0.0006832175925925926</v>
      </c>
      <c r="G5" s="35">
        <v>0.0007719907407407406</v>
      </c>
      <c r="H5" s="4">
        <f t="shared" si="0"/>
        <v>0.001455208333333333</v>
      </c>
      <c r="I5" s="10">
        <f>H5+((1000-B5)/100000000000000)</f>
        <v>0.001455208343173333</v>
      </c>
      <c r="J5" s="42">
        <f>IF(I5&gt;0.0001,H5+(100-B5)/100000000000,"")</f>
        <v>0.001455209173333333</v>
      </c>
      <c r="K5" s="38"/>
      <c r="L5" s="38"/>
    </row>
    <row r="6" spans="1:12" ht="13.5">
      <c r="A6" s="2">
        <f t="shared" si="1"/>
        <v>5</v>
      </c>
      <c r="B6" s="2">
        <v>17</v>
      </c>
      <c r="C6" s="2" t="s">
        <v>236</v>
      </c>
      <c r="D6" s="2">
        <v>10</v>
      </c>
      <c r="E6" s="2" t="s">
        <v>83</v>
      </c>
      <c r="F6" s="35">
        <v>0.0006163194444444444</v>
      </c>
      <c r="G6" s="35">
        <v>0.0008754629629629629</v>
      </c>
      <c r="H6" s="4">
        <f t="shared" si="0"/>
        <v>0.0014917824074074074</v>
      </c>
      <c r="I6" s="10">
        <f>H6+((1000-B6)/100000000000000)</f>
        <v>0.0014917824172374075</v>
      </c>
      <c r="J6" s="42">
        <f>IF(I6&gt;0.0001,H6+(100-B6)/100000000000,"")</f>
        <v>0.0014917832374074073</v>
      </c>
      <c r="K6" s="38"/>
      <c r="L6" s="38"/>
    </row>
    <row r="7" spans="1:12" ht="13.5">
      <c r="A7" s="2" t="e">
        <f>RANK(J7,J$4:J$17,1)</f>
        <v>#VALUE!</v>
      </c>
      <c r="B7" s="2">
        <v>18</v>
      </c>
      <c r="C7" s="2" t="s">
        <v>74</v>
      </c>
      <c r="D7" s="2">
        <v>11</v>
      </c>
      <c r="E7" s="2" t="s">
        <v>83</v>
      </c>
      <c r="F7" s="35"/>
      <c r="G7" s="35"/>
      <c r="H7" s="4">
        <f t="shared" si="0"/>
        <v>0</v>
      </c>
      <c r="I7" s="10">
        <f>H7+((1000-B7)/100000000000000)</f>
        <v>9.82E-12</v>
      </c>
      <c r="J7" s="42">
        <f>IF(I7&gt;0.0001,H7+(100-B7)/100000000000,"")</f>
      </c>
      <c r="K7" s="38" t="s">
        <v>221</v>
      </c>
      <c r="L7" s="38"/>
    </row>
    <row r="8" spans="1:12" ht="13.5">
      <c r="A8" s="2">
        <f t="shared" si="1"/>
        <v>3</v>
      </c>
      <c r="B8" s="2">
        <v>19</v>
      </c>
      <c r="C8" s="2" t="s">
        <v>55</v>
      </c>
      <c r="D8" s="2">
        <v>11</v>
      </c>
      <c r="E8" s="2" t="s">
        <v>83</v>
      </c>
      <c r="F8" s="35">
        <v>0.00060625</v>
      </c>
      <c r="G8" s="35">
        <v>0.0007177083333333333</v>
      </c>
      <c r="H8" s="4">
        <f t="shared" si="0"/>
        <v>0.0013239583333333332</v>
      </c>
      <c r="I8" s="10">
        <f aca="true" t="shared" si="2" ref="I8:I16">H8+((1000-B8)/100000000000000)</f>
        <v>0.0013239583431433333</v>
      </c>
      <c r="J8" s="42">
        <f aca="true" t="shared" si="3" ref="J8:J16">IF(I8&gt;0.0001,H8+(100-B8)/100000000000,"")</f>
        <v>0.0013239591433333333</v>
      </c>
      <c r="K8" s="38"/>
      <c r="L8" s="38"/>
    </row>
    <row r="9" spans="1:12" ht="13.5">
      <c r="A9" s="2" t="e">
        <f t="shared" si="1"/>
        <v>#VALUE!</v>
      </c>
      <c r="B9" s="2">
        <v>20</v>
      </c>
      <c r="C9" s="2" t="s">
        <v>237</v>
      </c>
      <c r="D9" s="2">
        <v>11</v>
      </c>
      <c r="E9" s="2" t="s">
        <v>83</v>
      </c>
      <c r="F9" s="35"/>
      <c r="G9" s="35"/>
      <c r="H9" s="4">
        <f t="shared" si="0"/>
        <v>0</v>
      </c>
      <c r="I9" s="10">
        <f t="shared" si="2"/>
        <v>9.8E-12</v>
      </c>
      <c r="J9" s="42">
        <f t="shared" si="3"/>
      </c>
      <c r="K9" s="38" t="s">
        <v>221</v>
      </c>
      <c r="L9" s="38"/>
    </row>
    <row r="10" spans="1:12" ht="13.5">
      <c r="A10" s="2">
        <f t="shared" si="1"/>
        <v>6</v>
      </c>
      <c r="B10" s="2">
        <v>21</v>
      </c>
      <c r="C10" s="2" t="s">
        <v>220</v>
      </c>
      <c r="D10" s="2">
        <v>11</v>
      </c>
      <c r="E10" s="2" t="s">
        <v>83</v>
      </c>
      <c r="F10" s="35">
        <v>0.0007292824074074073</v>
      </c>
      <c r="G10" s="35">
        <v>0.0008677083333333333</v>
      </c>
      <c r="H10" s="4">
        <f t="shared" si="0"/>
        <v>0.0015969907407407406</v>
      </c>
      <c r="I10" s="10">
        <f t="shared" si="2"/>
        <v>0.0015969907505307406</v>
      </c>
      <c r="J10" s="42">
        <f t="shared" si="3"/>
        <v>0.0015969915307407407</v>
      </c>
      <c r="K10" s="38"/>
      <c r="L10" s="38"/>
    </row>
    <row r="11" spans="1:12" ht="13.5">
      <c r="A11" s="2" t="e">
        <f t="shared" si="1"/>
        <v>#VALUE!</v>
      </c>
      <c r="B11" s="2">
        <v>22</v>
      </c>
      <c r="C11" s="2" t="s">
        <v>238</v>
      </c>
      <c r="D11" s="2">
        <v>12</v>
      </c>
      <c r="E11" s="2" t="s">
        <v>83</v>
      </c>
      <c r="F11" s="35"/>
      <c r="G11" s="35"/>
      <c r="H11" s="4">
        <f t="shared" si="0"/>
        <v>0</v>
      </c>
      <c r="I11" s="10">
        <f t="shared" si="2"/>
        <v>9.78E-12</v>
      </c>
      <c r="J11" s="42">
        <f t="shared" si="3"/>
      </c>
      <c r="K11" s="38" t="s">
        <v>221</v>
      </c>
      <c r="L11" s="38"/>
    </row>
    <row r="12" spans="1:12" ht="13.5">
      <c r="A12" s="2">
        <f t="shared" si="1"/>
        <v>1</v>
      </c>
      <c r="B12" s="2">
        <v>23</v>
      </c>
      <c r="C12" s="2" t="s">
        <v>54</v>
      </c>
      <c r="D12" s="2">
        <v>12</v>
      </c>
      <c r="E12" s="2" t="s">
        <v>83</v>
      </c>
      <c r="F12" s="35">
        <v>0.0006318287037037038</v>
      </c>
      <c r="G12" s="35">
        <v>0.0006392361111111111</v>
      </c>
      <c r="H12" s="4">
        <f t="shared" si="0"/>
        <v>0.001271064814814815</v>
      </c>
      <c r="I12" s="10">
        <f t="shared" si="2"/>
        <v>0.0012710648245848148</v>
      </c>
      <c r="J12" s="42">
        <f t="shared" si="3"/>
        <v>0.0012710655848148149</v>
      </c>
      <c r="K12" s="38"/>
      <c r="L12" s="38"/>
    </row>
    <row r="13" spans="1:12" ht="13.5">
      <c r="A13" s="2" t="e">
        <f t="shared" si="1"/>
        <v>#VALUE!</v>
      </c>
      <c r="B13" s="2">
        <v>24</v>
      </c>
      <c r="C13" s="2" t="s">
        <v>227</v>
      </c>
      <c r="D13" s="2">
        <v>12</v>
      </c>
      <c r="E13" s="2" t="s">
        <v>83</v>
      </c>
      <c r="F13" s="35"/>
      <c r="G13" s="35"/>
      <c r="H13" s="4">
        <f t="shared" si="0"/>
        <v>0</v>
      </c>
      <c r="I13" s="10">
        <f t="shared" si="2"/>
        <v>9.76E-12</v>
      </c>
      <c r="J13" s="42">
        <f t="shared" si="3"/>
      </c>
      <c r="K13" s="38" t="s">
        <v>221</v>
      </c>
      <c r="L13" s="38"/>
    </row>
    <row r="14" spans="1:12" ht="13.5">
      <c r="A14" s="2" t="e">
        <f>RANK(J14,J$4:J$17,1)</f>
        <v>#VALUE!</v>
      </c>
      <c r="F14" s="35"/>
      <c r="G14" s="35"/>
      <c r="H14" s="4">
        <f>F14+G14</f>
        <v>0</v>
      </c>
      <c r="I14" s="10">
        <f>H14+((1000-B14)/100000000000000)</f>
        <v>1E-11</v>
      </c>
      <c r="J14" s="42">
        <f>IF(I14&gt;0.0001,H14+(100-B14)/100000000000,"")</f>
      </c>
      <c r="K14" s="38"/>
      <c r="L14" s="38"/>
    </row>
    <row r="15" spans="1:12" ht="13.5">
      <c r="A15" s="2" t="e">
        <f>RANK(J15,J$4:J$17,1)</f>
        <v>#VALUE!</v>
      </c>
      <c r="F15" s="35"/>
      <c r="G15" s="35"/>
      <c r="H15" s="4">
        <f>F15+G15</f>
        <v>0</v>
      </c>
      <c r="I15" s="10">
        <f>H15+((1000-B15)/100000000000000)</f>
        <v>1E-11</v>
      </c>
      <c r="J15" s="42">
        <f>IF(I15&gt;0.0001,H15+(100-B15)/100000000000,"")</f>
      </c>
      <c r="K15" s="38"/>
      <c r="L15" s="38"/>
    </row>
    <row r="16" spans="1:12" ht="13.5">
      <c r="A16" s="2" t="e">
        <f t="shared" si="1"/>
        <v>#VALUE!</v>
      </c>
      <c r="F16" s="35"/>
      <c r="G16" s="35"/>
      <c r="H16" s="4">
        <f t="shared" si="0"/>
        <v>0</v>
      </c>
      <c r="I16" s="10">
        <f t="shared" si="2"/>
        <v>1E-11</v>
      </c>
      <c r="J16" s="42">
        <f t="shared" si="3"/>
      </c>
      <c r="K16" s="38"/>
      <c r="L16" s="38"/>
    </row>
    <row r="17" spans="1:12" ht="14.25" thickBot="1">
      <c r="A17" s="2" t="e">
        <f t="shared" si="1"/>
        <v>#VALUE!</v>
      </c>
      <c r="F17" s="36"/>
      <c r="G17" s="36"/>
      <c r="H17" s="4">
        <f>F17+G17</f>
        <v>0</v>
      </c>
      <c r="I17" s="10">
        <f>H17+((1000-B17)/100000000000000)</f>
        <v>1E-11</v>
      </c>
      <c r="J17" s="42">
        <f>IF(I17&gt;0.0001,H17+(100-B17)/100000000000,"")</f>
      </c>
      <c r="K17" s="39"/>
      <c r="L17" s="39"/>
    </row>
    <row r="18" spans="7:9" ht="13.5">
      <c r="G18" s="4"/>
      <c r="H18" s="4"/>
      <c r="I18" s="4"/>
    </row>
    <row r="19" spans="7:9" ht="13.5">
      <c r="G19" s="4"/>
      <c r="H19" s="4"/>
      <c r="I19" s="4"/>
    </row>
    <row r="20" spans="7:9" ht="13.5">
      <c r="G20" s="4"/>
      <c r="H20" s="4"/>
      <c r="I20" s="4"/>
    </row>
    <row r="23" spans="1:8" ht="13.5">
      <c r="A23" s="2" t="s">
        <v>103</v>
      </c>
      <c r="G23" s="3"/>
      <c r="H23" s="3"/>
    </row>
    <row r="24" spans="1:10" ht="25.5" customHeight="1">
      <c r="A24" s="95" t="s">
        <v>386</v>
      </c>
      <c r="B24" s="95"/>
      <c r="C24" s="95"/>
      <c r="D24" s="95"/>
      <c r="E24" s="95"/>
      <c r="F24" s="95"/>
      <c r="G24" s="95"/>
      <c r="H24" s="95"/>
      <c r="I24" s="95"/>
      <c r="J24" s="48"/>
    </row>
    <row r="25" spans="1:10" ht="13.5">
      <c r="A25" s="95" t="s">
        <v>190</v>
      </c>
      <c r="B25" s="95"/>
      <c r="C25" s="19"/>
      <c r="D25" s="19"/>
      <c r="E25" s="19" t="s">
        <v>157</v>
      </c>
      <c r="F25" s="19" t="s">
        <v>158</v>
      </c>
      <c r="G25" s="19"/>
      <c r="H25" s="19"/>
      <c r="I25" s="19"/>
      <c r="J25" s="48"/>
    </row>
    <row r="26" spans="1:10" ht="21.75" customHeight="1">
      <c r="A26" s="21"/>
      <c r="B26" s="21"/>
      <c r="C26" s="21"/>
      <c r="D26" s="21"/>
      <c r="E26" s="21" t="s">
        <v>159</v>
      </c>
      <c r="F26" s="21"/>
      <c r="G26" s="20"/>
      <c r="H26" s="21"/>
      <c r="I26" s="21"/>
      <c r="J26" s="47"/>
    </row>
    <row r="27" spans="1:10" ht="13.5">
      <c r="A27" s="21"/>
      <c r="B27" s="21"/>
      <c r="C27" s="21" t="s">
        <v>160</v>
      </c>
      <c r="D27" s="21"/>
      <c r="E27" s="21" t="s">
        <v>161</v>
      </c>
      <c r="F27" s="21"/>
      <c r="G27" s="20"/>
      <c r="H27" s="21" t="s">
        <v>162</v>
      </c>
      <c r="I27" s="21"/>
      <c r="J27" s="47"/>
    </row>
    <row r="28" spans="1:10" ht="13.5">
      <c r="A28" s="21"/>
      <c r="B28" s="21"/>
      <c r="C28" s="21" t="s">
        <v>160</v>
      </c>
      <c r="D28" s="21"/>
      <c r="E28" s="21" t="s">
        <v>163</v>
      </c>
      <c r="F28" s="21"/>
      <c r="G28" s="20"/>
      <c r="H28" s="21" t="s">
        <v>162</v>
      </c>
      <c r="I28" s="21"/>
      <c r="J28" s="47"/>
    </row>
    <row r="29" spans="1:10" ht="13.5">
      <c r="A29" s="21"/>
      <c r="B29" s="21"/>
      <c r="C29" s="21" t="s">
        <v>160</v>
      </c>
      <c r="D29" s="21"/>
      <c r="E29" s="21" t="s">
        <v>164</v>
      </c>
      <c r="F29" s="21"/>
      <c r="G29" s="20"/>
      <c r="H29" s="21" t="s">
        <v>162</v>
      </c>
      <c r="I29" s="21"/>
      <c r="J29" s="47"/>
    </row>
    <row r="30" spans="1:10" ht="13.5">
      <c r="A30" s="21"/>
      <c r="B30" s="21"/>
      <c r="C30" s="21"/>
      <c r="D30" s="21"/>
      <c r="E30" s="21"/>
      <c r="F30" s="21"/>
      <c r="G30" s="21"/>
      <c r="H30" s="21"/>
      <c r="I30" s="21"/>
      <c r="J30" s="47"/>
    </row>
    <row r="31" spans="1:10" ht="13.5">
      <c r="A31" s="91" t="s">
        <v>165</v>
      </c>
      <c r="B31" s="91"/>
      <c r="C31" s="21"/>
      <c r="D31" s="21"/>
      <c r="E31" s="21"/>
      <c r="F31" s="21" t="s">
        <v>166</v>
      </c>
      <c r="H31" s="21"/>
      <c r="I31" s="21"/>
      <c r="J31" s="47"/>
    </row>
    <row r="32" spans="1:10" ht="13.5">
      <c r="A32" s="94" t="s">
        <v>167</v>
      </c>
      <c r="B32" s="94"/>
      <c r="C32" s="91" t="s">
        <v>184</v>
      </c>
      <c r="D32" s="91"/>
      <c r="E32" s="91"/>
      <c r="F32" s="21" t="s">
        <v>167</v>
      </c>
      <c r="G32" s="22"/>
      <c r="H32" s="22"/>
      <c r="J32" s="18"/>
    </row>
    <row r="33" spans="1:10" ht="13.5">
      <c r="A33" s="94" t="s">
        <v>168</v>
      </c>
      <c r="B33" s="94"/>
      <c r="C33" s="22" t="s">
        <v>169</v>
      </c>
      <c r="D33" s="91"/>
      <c r="E33" s="91"/>
      <c r="F33" s="22" t="s">
        <v>168</v>
      </c>
      <c r="G33" s="22" t="s">
        <v>169</v>
      </c>
      <c r="H33" s="91"/>
      <c r="I33" s="91"/>
      <c r="J33" s="50"/>
    </row>
    <row r="34" spans="1:10" ht="13.5">
      <c r="A34" s="21"/>
      <c r="B34" s="20"/>
      <c r="C34" s="22" t="s">
        <v>170</v>
      </c>
      <c r="D34" s="91"/>
      <c r="E34" s="91"/>
      <c r="F34" s="21"/>
      <c r="G34" s="22" t="s">
        <v>170</v>
      </c>
      <c r="H34" s="95"/>
      <c r="I34" s="95"/>
      <c r="J34" s="50"/>
    </row>
    <row r="35" spans="1:10" ht="13.5">
      <c r="A35" s="21"/>
      <c r="B35" s="20"/>
      <c r="C35" s="22" t="s">
        <v>171</v>
      </c>
      <c r="D35" s="91"/>
      <c r="E35" s="91"/>
      <c r="F35" s="21"/>
      <c r="G35" s="22" t="s">
        <v>171</v>
      </c>
      <c r="H35" s="95"/>
      <c r="I35" s="95"/>
      <c r="J35" s="50"/>
    </row>
    <row r="36" spans="1:10" ht="13.5">
      <c r="A36" s="21"/>
      <c r="B36" s="20"/>
      <c r="C36" s="22" t="s">
        <v>172</v>
      </c>
      <c r="D36" s="91"/>
      <c r="E36" s="91"/>
      <c r="F36" s="21"/>
      <c r="G36" s="22" t="s">
        <v>172</v>
      </c>
      <c r="H36" s="95"/>
      <c r="I36" s="95"/>
      <c r="J36" s="50"/>
    </row>
    <row r="37" spans="1:10" ht="13.5">
      <c r="A37" s="21"/>
      <c r="B37" s="20"/>
      <c r="C37" s="22" t="s">
        <v>173</v>
      </c>
      <c r="D37" s="91"/>
      <c r="E37" s="91"/>
      <c r="F37" s="21"/>
      <c r="G37" s="22" t="s">
        <v>173</v>
      </c>
      <c r="H37" s="95"/>
      <c r="I37" s="95"/>
      <c r="J37" s="50"/>
    </row>
    <row r="38" spans="1:10" ht="13.5">
      <c r="A38" s="21"/>
      <c r="B38" s="21"/>
      <c r="C38" s="21" t="s">
        <v>160</v>
      </c>
      <c r="D38" s="21"/>
      <c r="E38" s="21"/>
      <c r="F38" s="21"/>
      <c r="G38" s="21"/>
      <c r="H38" s="21"/>
      <c r="I38" s="21"/>
      <c r="J38" s="47"/>
    </row>
    <row r="39" spans="1:8" ht="13.5">
      <c r="A39" s="21" t="s">
        <v>174</v>
      </c>
      <c r="B39" s="21"/>
      <c r="C39" s="21" t="s">
        <v>175</v>
      </c>
      <c r="D39" s="21" t="s">
        <v>176</v>
      </c>
      <c r="E39" s="21"/>
      <c r="F39" s="21" t="s">
        <v>174</v>
      </c>
      <c r="G39" s="23" t="s">
        <v>175</v>
      </c>
      <c r="H39" s="21" t="s">
        <v>176</v>
      </c>
    </row>
    <row r="40" spans="1:8" ht="13.5">
      <c r="A40" s="21" t="s">
        <v>177</v>
      </c>
      <c r="B40" s="21"/>
      <c r="C40" s="21"/>
      <c r="D40" s="21" t="s">
        <v>178</v>
      </c>
      <c r="E40" s="21"/>
      <c r="F40" s="21" t="s">
        <v>177</v>
      </c>
      <c r="G40" s="21"/>
      <c r="H40" s="21" t="s">
        <v>178</v>
      </c>
    </row>
    <row r="41" spans="1:10" ht="13.5">
      <c r="A41" s="91" t="s">
        <v>179</v>
      </c>
      <c r="B41" s="91"/>
      <c r="C41" s="91"/>
      <c r="D41" s="91"/>
      <c r="E41" s="22" t="s">
        <v>180</v>
      </c>
      <c r="F41" s="21" t="s">
        <v>179</v>
      </c>
      <c r="I41" s="21"/>
      <c r="J41" s="47"/>
    </row>
    <row r="42" spans="1:10" ht="13.5">
      <c r="A42" s="21"/>
      <c r="B42" s="21"/>
      <c r="C42" s="21"/>
      <c r="D42" s="21"/>
      <c r="E42" s="21"/>
      <c r="F42" s="21"/>
      <c r="G42" s="21"/>
      <c r="H42" s="21"/>
      <c r="I42" s="21"/>
      <c r="J42" s="47"/>
    </row>
    <row r="43" spans="1:10" ht="13.5">
      <c r="A43" s="95" t="s">
        <v>190</v>
      </c>
      <c r="B43" s="95"/>
      <c r="C43" s="20"/>
      <c r="D43" s="20"/>
      <c r="E43" s="20"/>
      <c r="F43" s="20"/>
      <c r="G43" s="25"/>
      <c r="H43" s="25"/>
      <c r="I43" s="20"/>
      <c r="J43" s="48"/>
    </row>
    <row r="44" spans="1:10" s="7" customFormat="1" ht="13.5">
      <c r="A44" s="19" t="s">
        <v>100</v>
      </c>
      <c r="B44" s="19" t="s">
        <v>0</v>
      </c>
      <c r="C44" s="22" t="s">
        <v>186</v>
      </c>
      <c r="D44" s="22" t="s">
        <v>97</v>
      </c>
      <c r="E44" s="22" t="s">
        <v>98</v>
      </c>
      <c r="F44" s="22" t="s">
        <v>181</v>
      </c>
      <c r="G44" s="22" t="s">
        <v>182</v>
      </c>
      <c r="H44" s="1" t="s">
        <v>183</v>
      </c>
      <c r="I44" s="19" t="s">
        <v>185</v>
      </c>
      <c r="J44" s="51"/>
    </row>
    <row r="45" spans="1:10" s="20" customFormat="1" ht="15.75" customHeight="1">
      <c r="A45" s="21">
        <v>1</v>
      </c>
      <c r="B45" s="21">
        <f>VLOOKUP($A45,$A$4:$G$20,B$1,0)</f>
        <v>23</v>
      </c>
      <c r="C45" s="21" t="str">
        <f aca="true" t="shared" si="4" ref="C45:G56">VLOOKUP($A45,$A$4:$G$19,C$1,0)</f>
        <v>小川樹</v>
      </c>
      <c r="D45" s="21">
        <f t="shared" si="4"/>
        <v>12</v>
      </c>
      <c r="E45" s="21" t="str">
        <f t="shared" si="4"/>
        <v>ジュニア</v>
      </c>
      <c r="F45" s="26">
        <f t="shared" si="4"/>
        <v>0.0006318287037037038</v>
      </c>
      <c r="G45" s="26">
        <f t="shared" si="4"/>
        <v>0.0006392361111111111</v>
      </c>
      <c r="H45" s="26">
        <f>VLOOKUP($A45,$A$4:$H$19,H$1,0)</f>
        <v>0.001271064814814815</v>
      </c>
      <c r="I45" s="21">
        <v>10</v>
      </c>
      <c r="J45" s="48"/>
    </row>
    <row r="46" spans="1:10" s="20" customFormat="1" ht="15.75" customHeight="1">
      <c r="A46" s="21">
        <v>2</v>
      </c>
      <c r="B46" s="21">
        <f aca="true" t="shared" si="5" ref="B46:B56">VLOOKUP($A46,$A$4:$G$19,B$1,0)</f>
        <v>15</v>
      </c>
      <c r="C46" s="21" t="str">
        <f t="shared" si="4"/>
        <v>手塚芳宗</v>
      </c>
      <c r="D46" s="21">
        <f t="shared" si="4"/>
        <v>9</v>
      </c>
      <c r="E46" s="21" t="str">
        <f t="shared" si="4"/>
        <v>ジュニア</v>
      </c>
      <c r="F46" s="26">
        <f t="shared" si="4"/>
        <v>0.0005872685185185185</v>
      </c>
      <c r="G46" s="26">
        <f t="shared" si="4"/>
        <v>0.0006895833333333333</v>
      </c>
      <c r="H46" s="26">
        <f aca="true" t="shared" si="6" ref="H46:H56">VLOOKUP($A46,$A$4:$H$19,H$1,0)</f>
        <v>0.001276851851851852</v>
      </c>
      <c r="I46" s="21">
        <v>9</v>
      </c>
      <c r="J46" s="48"/>
    </row>
    <row r="47" spans="1:10" s="20" customFormat="1" ht="15.75" customHeight="1">
      <c r="A47" s="21">
        <v>3</v>
      </c>
      <c r="B47" s="21">
        <f t="shared" si="5"/>
        <v>19</v>
      </c>
      <c r="C47" s="21" t="str">
        <f t="shared" si="4"/>
        <v>佐藤夏子</v>
      </c>
      <c r="D47" s="21">
        <f t="shared" si="4"/>
        <v>11</v>
      </c>
      <c r="E47" s="21" t="str">
        <f t="shared" si="4"/>
        <v>ジュニア</v>
      </c>
      <c r="F47" s="26">
        <f t="shared" si="4"/>
        <v>0.00060625</v>
      </c>
      <c r="G47" s="26">
        <f t="shared" si="4"/>
        <v>0.0007177083333333333</v>
      </c>
      <c r="H47" s="26">
        <f t="shared" si="6"/>
        <v>0.0013239583333333332</v>
      </c>
      <c r="I47" s="21">
        <v>8</v>
      </c>
      <c r="J47" s="48"/>
    </row>
    <row r="48" spans="1:10" s="20" customFormat="1" ht="15.75" customHeight="1">
      <c r="A48" s="21">
        <v>4</v>
      </c>
      <c r="B48" s="21">
        <f t="shared" si="5"/>
        <v>16</v>
      </c>
      <c r="C48" s="21" t="str">
        <f t="shared" si="4"/>
        <v>佐々木亜樹</v>
      </c>
      <c r="D48" s="21">
        <f t="shared" si="4"/>
        <v>10</v>
      </c>
      <c r="E48" s="21" t="str">
        <f t="shared" si="4"/>
        <v>ジュニア</v>
      </c>
      <c r="F48" s="26">
        <f t="shared" si="4"/>
        <v>0.0006832175925925926</v>
      </c>
      <c r="G48" s="26">
        <f t="shared" si="4"/>
        <v>0.0007719907407407406</v>
      </c>
      <c r="H48" s="26">
        <f t="shared" si="6"/>
        <v>0.001455208333333333</v>
      </c>
      <c r="I48" s="21">
        <v>7</v>
      </c>
      <c r="J48" s="48"/>
    </row>
    <row r="49" spans="1:10" s="20" customFormat="1" ht="15.75" customHeight="1">
      <c r="A49" s="21">
        <v>5</v>
      </c>
      <c r="B49" s="21">
        <f t="shared" si="5"/>
        <v>17</v>
      </c>
      <c r="C49" s="21" t="str">
        <f t="shared" si="4"/>
        <v>高倉美悠</v>
      </c>
      <c r="D49" s="21">
        <f t="shared" si="4"/>
        <v>10</v>
      </c>
      <c r="E49" s="21" t="str">
        <f t="shared" si="4"/>
        <v>ジュニア</v>
      </c>
      <c r="F49" s="26">
        <f t="shared" si="4"/>
        <v>0.0006163194444444444</v>
      </c>
      <c r="G49" s="26">
        <f t="shared" si="4"/>
        <v>0.0008754629629629629</v>
      </c>
      <c r="H49" s="26">
        <f t="shared" si="6"/>
        <v>0.0014917824074074074</v>
      </c>
      <c r="I49" s="21">
        <v>6</v>
      </c>
      <c r="J49" s="48"/>
    </row>
    <row r="50" spans="1:10" s="20" customFormat="1" ht="15.75" customHeight="1">
      <c r="A50" s="21">
        <v>6</v>
      </c>
      <c r="B50" s="21">
        <f t="shared" si="5"/>
        <v>21</v>
      </c>
      <c r="C50" s="21" t="str">
        <f t="shared" si="4"/>
        <v>河野隼弥</v>
      </c>
      <c r="D50" s="21">
        <f t="shared" si="4"/>
        <v>11</v>
      </c>
      <c r="E50" s="21" t="str">
        <f t="shared" si="4"/>
        <v>ジュニア</v>
      </c>
      <c r="F50" s="26">
        <f t="shared" si="4"/>
        <v>0.0007292824074074073</v>
      </c>
      <c r="G50" s="26">
        <f t="shared" si="4"/>
        <v>0.0008677083333333333</v>
      </c>
      <c r="H50" s="26">
        <f t="shared" si="6"/>
        <v>0.0015969907407407406</v>
      </c>
      <c r="I50" s="21">
        <v>5</v>
      </c>
      <c r="J50" s="48"/>
    </row>
    <row r="51" spans="1:10" s="20" customFormat="1" ht="15.75" customHeight="1">
      <c r="A51" s="21">
        <v>7</v>
      </c>
      <c r="B51" s="21" t="e">
        <f t="shared" si="5"/>
        <v>#N/A</v>
      </c>
      <c r="C51" s="21" t="e">
        <f t="shared" si="4"/>
        <v>#N/A</v>
      </c>
      <c r="D51" s="21" t="e">
        <f t="shared" si="4"/>
        <v>#N/A</v>
      </c>
      <c r="E51" s="21" t="e">
        <f t="shared" si="4"/>
        <v>#N/A</v>
      </c>
      <c r="F51" s="26" t="e">
        <f t="shared" si="4"/>
        <v>#N/A</v>
      </c>
      <c r="G51" s="26" t="e">
        <f t="shared" si="4"/>
        <v>#N/A</v>
      </c>
      <c r="H51" s="26" t="e">
        <f t="shared" si="6"/>
        <v>#N/A</v>
      </c>
      <c r="I51" s="21">
        <v>4</v>
      </c>
      <c r="J51" s="48"/>
    </row>
    <row r="52" spans="1:10" s="20" customFormat="1" ht="15.75" customHeight="1">
      <c r="A52" s="21">
        <v>8</v>
      </c>
      <c r="B52" s="21" t="e">
        <f t="shared" si="5"/>
        <v>#N/A</v>
      </c>
      <c r="C52" s="21" t="e">
        <f t="shared" si="4"/>
        <v>#N/A</v>
      </c>
      <c r="D52" s="21" t="e">
        <f t="shared" si="4"/>
        <v>#N/A</v>
      </c>
      <c r="E52" s="21" t="e">
        <f t="shared" si="4"/>
        <v>#N/A</v>
      </c>
      <c r="F52" s="26" t="e">
        <f t="shared" si="4"/>
        <v>#N/A</v>
      </c>
      <c r="G52" s="26" t="e">
        <f t="shared" si="4"/>
        <v>#N/A</v>
      </c>
      <c r="H52" s="26" t="e">
        <f t="shared" si="6"/>
        <v>#N/A</v>
      </c>
      <c r="I52" s="21">
        <v>3</v>
      </c>
      <c r="J52" s="48"/>
    </row>
    <row r="53" spans="1:10" s="20" customFormat="1" ht="15.75" customHeight="1">
      <c r="A53" s="21">
        <v>9</v>
      </c>
      <c r="B53" s="21" t="e">
        <f t="shared" si="5"/>
        <v>#N/A</v>
      </c>
      <c r="C53" s="21" t="e">
        <f t="shared" si="4"/>
        <v>#N/A</v>
      </c>
      <c r="D53" s="21" t="e">
        <f t="shared" si="4"/>
        <v>#N/A</v>
      </c>
      <c r="E53" s="21" t="e">
        <f t="shared" si="4"/>
        <v>#N/A</v>
      </c>
      <c r="F53" s="26" t="e">
        <f t="shared" si="4"/>
        <v>#N/A</v>
      </c>
      <c r="G53" s="26" t="e">
        <f t="shared" si="4"/>
        <v>#N/A</v>
      </c>
      <c r="H53" s="26" t="e">
        <f t="shared" si="6"/>
        <v>#N/A</v>
      </c>
      <c r="I53" s="21">
        <v>2</v>
      </c>
      <c r="J53" s="48"/>
    </row>
    <row r="54" spans="1:10" s="20" customFormat="1" ht="15.75" customHeight="1">
      <c r="A54" s="21">
        <v>10</v>
      </c>
      <c r="B54" s="21" t="e">
        <f t="shared" si="5"/>
        <v>#N/A</v>
      </c>
      <c r="C54" s="21" t="e">
        <f t="shared" si="4"/>
        <v>#N/A</v>
      </c>
      <c r="D54" s="21" t="e">
        <f t="shared" si="4"/>
        <v>#N/A</v>
      </c>
      <c r="E54" s="21" t="e">
        <f t="shared" si="4"/>
        <v>#N/A</v>
      </c>
      <c r="F54" s="26" t="e">
        <f t="shared" si="4"/>
        <v>#N/A</v>
      </c>
      <c r="G54" s="26" t="e">
        <f t="shared" si="4"/>
        <v>#N/A</v>
      </c>
      <c r="H54" s="26" t="e">
        <f t="shared" si="6"/>
        <v>#N/A</v>
      </c>
      <c r="I54" s="21">
        <v>1</v>
      </c>
      <c r="J54" s="48"/>
    </row>
    <row r="55" spans="1:10" s="20" customFormat="1" ht="15.75" customHeight="1">
      <c r="A55" s="21">
        <v>11</v>
      </c>
      <c r="B55" s="21" t="e">
        <f t="shared" si="5"/>
        <v>#N/A</v>
      </c>
      <c r="C55" s="21" t="e">
        <f t="shared" si="4"/>
        <v>#N/A</v>
      </c>
      <c r="D55" s="21" t="e">
        <f t="shared" si="4"/>
        <v>#N/A</v>
      </c>
      <c r="E55" s="21" t="e">
        <f t="shared" si="4"/>
        <v>#N/A</v>
      </c>
      <c r="F55" s="26" t="e">
        <f t="shared" si="4"/>
        <v>#N/A</v>
      </c>
      <c r="G55" s="26" t="e">
        <f t="shared" si="4"/>
        <v>#N/A</v>
      </c>
      <c r="H55" s="26" t="e">
        <f t="shared" si="6"/>
        <v>#N/A</v>
      </c>
      <c r="J55" s="48"/>
    </row>
    <row r="56" spans="1:9" ht="13.5">
      <c r="A56" s="21">
        <v>12</v>
      </c>
      <c r="B56" s="21" t="e">
        <f t="shared" si="5"/>
        <v>#N/A</v>
      </c>
      <c r="C56" s="21" t="e">
        <f t="shared" si="4"/>
        <v>#N/A</v>
      </c>
      <c r="D56" s="21" t="e">
        <f t="shared" si="4"/>
        <v>#N/A</v>
      </c>
      <c r="E56" s="21" t="e">
        <f t="shared" si="4"/>
        <v>#N/A</v>
      </c>
      <c r="F56" s="26" t="e">
        <f t="shared" si="4"/>
        <v>#N/A</v>
      </c>
      <c r="G56" s="26" t="e">
        <f t="shared" si="4"/>
        <v>#N/A</v>
      </c>
      <c r="H56" s="26" t="e">
        <f t="shared" si="6"/>
        <v>#N/A</v>
      </c>
      <c r="I56" s="20"/>
    </row>
    <row r="57" spans="1:9" ht="13.5">
      <c r="A57" s="5"/>
      <c r="B57"/>
      <c r="C57"/>
      <c r="D57"/>
      <c r="E57"/>
      <c r="F57" s="6"/>
      <c r="G57" s="6"/>
      <c r="H57" s="6"/>
      <c r="I57" s="4"/>
    </row>
    <row r="58" ht="13.5">
      <c r="I58" s="4"/>
    </row>
    <row r="59" ht="13.5">
      <c r="I59" s="4"/>
    </row>
    <row r="61" spans="2:9" ht="13.5">
      <c r="B61" s="7" t="s">
        <v>99</v>
      </c>
      <c r="C61" s="7" t="s">
        <v>56</v>
      </c>
      <c r="D61" s="7" t="s">
        <v>101</v>
      </c>
      <c r="G61"/>
      <c r="H61" s="1" t="s">
        <v>56</v>
      </c>
      <c r="I61" s="1" t="s">
        <v>101</v>
      </c>
    </row>
    <row r="62" spans="2:9" ht="13.5">
      <c r="B62" s="2">
        <f aca="true" t="shared" si="7" ref="B62:B73">RANK(E62,$E$62:$E$77)</f>
        <v>2</v>
      </c>
      <c r="C62" t="s">
        <v>22</v>
      </c>
      <c r="D62" s="2">
        <f aca="true" t="shared" si="8" ref="D62:D74">SUMIF(E$45:E$57,C62,I$45:I$57)</f>
        <v>0</v>
      </c>
      <c r="E62" s="8">
        <f>D62+(13/1000000)</f>
        <v>1.3E-05</v>
      </c>
      <c r="G62">
        <v>1</v>
      </c>
      <c r="H62" t="str">
        <f aca="true" t="shared" si="9" ref="H62:H72">VLOOKUP($G62,$B$62:$D$77,$B$1,0)</f>
        <v>ジュニア</v>
      </c>
      <c r="I62">
        <f aca="true" t="shared" si="10" ref="I62:I72">VLOOKUP($G62,$B$62:$D$77,$C$1,0)</f>
        <v>45</v>
      </c>
    </row>
    <row r="63" spans="2:9" ht="13.5">
      <c r="B63" s="2">
        <f t="shared" si="7"/>
        <v>3</v>
      </c>
      <c r="C63" t="s">
        <v>59</v>
      </c>
      <c r="D63" s="2">
        <f t="shared" si="8"/>
        <v>0</v>
      </c>
      <c r="E63" s="8">
        <f>D63+(12/1000000)</f>
        <v>1.2E-05</v>
      </c>
      <c r="G63">
        <v>2</v>
      </c>
      <c r="H63" t="str">
        <f t="shared" si="9"/>
        <v>ﾌﾛｲﾃﾞ</v>
      </c>
      <c r="I63">
        <f t="shared" si="10"/>
        <v>0</v>
      </c>
    </row>
    <row r="64" spans="2:9" ht="13.5">
      <c r="B64" s="2">
        <f t="shared" si="7"/>
        <v>4</v>
      </c>
      <c r="C64" t="s">
        <v>6</v>
      </c>
      <c r="D64" s="2">
        <f t="shared" si="8"/>
        <v>0</v>
      </c>
      <c r="E64" s="8">
        <f>D64+(11/1000000)</f>
        <v>1.1E-05</v>
      </c>
      <c r="G64">
        <v>3</v>
      </c>
      <c r="H64" t="str">
        <f t="shared" si="9"/>
        <v>R&amp;D</v>
      </c>
      <c r="I64">
        <f t="shared" si="10"/>
        <v>0</v>
      </c>
    </row>
    <row r="65" spans="2:9" ht="13.5">
      <c r="B65" s="2">
        <f t="shared" si="7"/>
        <v>5</v>
      </c>
      <c r="C65" t="s">
        <v>8</v>
      </c>
      <c r="D65" s="2">
        <f t="shared" si="8"/>
        <v>0</v>
      </c>
      <c r="E65" s="8">
        <f>D65+(10/1000000)</f>
        <v>1E-05</v>
      </c>
      <c r="G65">
        <v>4</v>
      </c>
      <c r="H65" t="str">
        <f t="shared" si="9"/>
        <v>東京電力</v>
      </c>
      <c r="I65">
        <f t="shared" si="10"/>
        <v>0</v>
      </c>
    </row>
    <row r="66" spans="2:9" ht="13.5">
      <c r="B66" s="2">
        <f t="shared" si="7"/>
        <v>6</v>
      </c>
      <c r="C66" t="s">
        <v>57</v>
      </c>
      <c r="D66" s="2">
        <f t="shared" si="8"/>
        <v>0</v>
      </c>
      <c r="E66" s="8">
        <f>D66+(9/1000000)</f>
        <v>9E-06</v>
      </c>
      <c r="G66">
        <v>5</v>
      </c>
      <c r="H66" t="str">
        <f t="shared" si="9"/>
        <v>パワー</v>
      </c>
      <c r="I66">
        <f t="shared" si="10"/>
        <v>0</v>
      </c>
    </row>
    <row r="67" spans="2:9" ht="13.5">
      <c r="B67" s="2">
        <f t="shared" si="7"/>
        <v>7</v>
      </c>
      <c r="C67" t="s">
        <v>18</v>
      </c>
      <c r="D67" s="2">
        <f t="shared" si="8"/>
        <v>0</v>
      </c>
      <c r="E67" s="8">
        <f>D67+(8/1000000)</f>
        <v>8E-06</v>
      </c>
      <c r="G67">
        <v>6</v>
      </c>
      <c r="H67" t="str">
        <f t="shared" si="9"/>
        <v>宇都宮</v>
      </c>
      <c r="I67">
        <f t="shared" si="10"/>
        <v>0</v>
      </c>
    </row>
    <row r="68" spans="2:9" ht="13.5">
      <c r="B68" s="2">
        <f t="shared" si="7"/>
        <v>8</v>
      </c>
      <c r="C68" t="s">
        <v>108</v>
      </c>
      <c r="D68" s="2">
        <f t="shared" si="8"/>
        <v>0</v>
      </c>
      <c r="E68" s="8">
        <f>D68+(7/1000000)</f>
        <v>7E-06</v>
      </c>
      <c r="G68">
        <v>7</v>
      </c>
      <c r="H68" t="str">
        <f t="shared" si="9"/>
        <v>県庁</v>
      </c>
      <c r="I68">
        <f t="shared" si="10"/>
        <v>0</v>
      </c>
    </row>
    <row r="69" spans="2:9" ht="13.5">
      <c r="B69" s="2">
        <f t="shared" si="7"/>
        <v>9</v>
      </c>
      <c r="C69" t="s">
        <v>9</v>
      </c>
      <c r="D69" s="2">
        <f t="shared" si="8"/>
        <v>0</v>
      </c>
      <c r="E69" s="8">
        <f>D69+(4/1000000)</f>
        <v>4E-06</v>
      </c>
      <c r="G69">
        <v>8</v>
      </c>
      <c r="H69" t="str">
        <f t="shared" si="9"/>
        <v>ｼｬﾛｰﾑ</v>
      </c>
      <c r="I69">
        <f t="shared" si="10"/>
        <v>0</v>
      </c>
    </row>
    <row r="70" spans="2:9" ht="13.5">
      <c r="B70" s="2">
        <f t="shared" si="7"/>
        <v>10</v>
      </c>
      <c r="C70" t="s">
        <v>19</v>
      </c>
      <c r="D70" s="2">
        <f t="shared" si="8"/>
        <v>0</v>
      </c>
      <c r="E70" s="8">
        <f>D70+(3/1000000)</f>
        <v>3E-06</v>
      </c>
      <c r="G70">
        <v>9</v>
      </c>
      <c r="H70" t="str">
        <f t="shared" si="9"/>
        <v>KS</v>
      </c>
      <c r="I70">
        <f t="shared" si="10"/>
        <v>0</v>
      </c>
    </row>
    <row r="71" spans="2:9" ht="13.5">
      <c r="B71" s="2">
        <f t="shared" si="7"/>
        <v>1</v>
      </c>
      <c r="C71" t="s">
        <v>111</v>
      </c>
      <c r="D71" s="2">
        <f t="shared" si="8"/>
        <v>45</v>
      </c>
      <c r="E71" s="8">
        <f>D71+(2/1000000)</f>
        <v>45.000002</v>
      </c>
      <c r="G71">
        <v>10</v>
      </c>
      <c r="H71" t="str">
        <f t="shared" si="9"/>
        <v>富士重工</v>
      </c>
      <c r="I71">
        <f t="shared" si="10"/>
        <v>0</v>
      </c>
    </row>
    <row r="72" spans="2:9" ht="13.5">
      <c r="B72" s="2">
        <f t="shared" si="7"/>
        <v>11</v>
      </c>
      <c r="C72" t="s">
        <v>11</v>
      </c>
      <c r="D72" s="2">
        <f t="shared" si="8"/>
        <v>0</v>
      </c>
      <c r="E72" s="8">
        <f>D72+(1/1000000)</f>
        <v>1E-06</v>
      </c>
      <c r="G72">
        <v>11</v>
      </c>
      <c r="H72" t="str">
        <f t="shared" si="9"/>
        <v>ﾎﾜｲﾄﾊﾟﾚｯﾄ</v>
      </c>
      <c r="I72">
        <f t="shared" si="10"/>
        <v>0</v>
      </c>
    </row>
    <row r="73" spans="2:9" ht="13.5">
      <c r="B73" s="2">
        <f t="shared" si="7"/>
        <v>12</v>
      </c>
      <c r="C73" t="s">
        <v>58</v>
      </c>
      <c r="D73" s="2">
        <f t="shared" si="8"/>
        <v>0</v>
      </c>
      <c r="E73" s="8">
        <f>D73+(0.9/1000000)</f>
        <v>9.000000000000001E-07</v>
      </c>
      <c r="G73">
        <v>12</v>
      </c>
      <c r="H73" t="str">
        <f>VLOOKUP($G73,$B$62:$D$77,$B$1,0)</f>
        <v>市役所</v>
      </c>
      <c r="I73">
        <f>VLOOKUP($G73,$B$62:$D$77,$C$1,0)</f>
        <v>0</v>
      </c>
    </row>
    <row r="74" spans="2:9" ht="13.5">
      <c r="B74" s="2">
        <f>RANK(E74,$E$62:$E$77)</f>
        <v>13</v>
      </c>
      <c r="C74" t="s">
        <v>110</v>
      </c>
      <c r="D74" s="2">
        <f t="shared" si="8"/>
        <v>0</v>
      </c>
      <c r="E74" s="8">
        <f>D74+(0.8/1000000)</f>
        <v>8.000000000000001E-07</v>
      </c>
      <c r="G74">
        <v>13</v>
      </c>
      <c r="H74" t="str">
        <f>VLOOKUP($G74,$B$62:$D$77,$B$1,0)</f>
        <v>ﾊﾟﾝｻｰ</v>
      </c>
      <c r="I74">
        <f>VLOOKUP($G74,$B$62:$D$77,$C$1,0)</f>
        <v>0</v>
      </c>
    </row>
    <row r="75" spans="2:9" ht="13.5">
      <c r="B75" s="2">
        <f>RANK(E75,$E$62:$E$77)</f>
        <v>14</v>
      </c>
      <c r="C75" t="s">
        <v>13</v>
      </c>
      <c r="D75" s="2">
        <f>SUMIF(E$45:E$57,C75,I$45:I$57)</f>
        <v>0</v>
      </c>
      <c r="E75" s="8">
        <f>D75+(0.7/1000000)</f>
        <v>7E-07</v>
      </c>
      <c r="G75">
        <v>14</v>
      </c>
      <c r="H75" t="str">
        <f>VLOOKUP($G75,$B$62:$D$77,$B$1,0)</f>
        <v>ｼｽﾃｨｰﾅ</v>
      </c>
      <c r="I75">
        <f>VLOOKUP($G75,$B$62:$D$77,$C$1,0)</f>
        <v>0</v>
      </c>
    </row>
    <row r="76" spans="2:9" ht="13.5">
      <c r="B76" s="2">
        <f>RANK(E76,$E$62:$E$77)</f>
        <v>15</v>
      </c>
      <c r="C76" t="s">
        <v>316</v>
      </c>
      <c r="D76" s="2">
        <f>SUMIF(E$32:E$44,C76,I$32:I$44)</f>
        <v>0</v>
      </c>
      <c r="E76" s="8">
        <f>D76+(0.6/1000000)</f>
        <v>6E-07</v>
      </c>
      <c r="G76">
        <v>15</v>
      </c>
      <c r="H76" t="str">
        <f>VLOOKUP($G76,$B$62:$D$77,$B$1,0)</f>
        <v>ＴＳＣ</v>
      </c>
      <c r="I76">
        <f>VLOOKUP($G76,$B$62:$D$77,$C$1,0)</f>
        <v>0</v>
      </c>
    </row>
    <row r="77" spans="2:9" ht="13.5">
      <c r="B77" s="2">
        <f>RANK(E77,$E$62:$E$77)</f>
        <v>16</v>
      </c>
      <c r="C77" t="s">
        <v>328</v>
      </c>
      <c r="D77" s="2">
        <f>SUMIF(E$32:E$46,C77,I$32:I$46)</f>
        <v>0</v>
      </c>
      <c r="E77" s="8">
        <f>D77+(0.5/1000000)</f>
        <v>5E-07</v>
      </c>
      <c r="G77">
        <v>16</v>
      </c>
      <c r="H77" t="str">
        <f>VLOOKUP($G77,$B$62:$D$77,$B$1,0)</f>
        <v>ＩＣＩ</v>
      </c>
      <c r="I77">
        <f>VLOOKUP($G77,$B$62:$D$77,$C$1,0)</f>
        <v>0</v>
      </c>
    </row>
    <row r="78" spans="4:9" ht="13.5">
      <c r="D78" s="2">
        <f>SUM(D62:D77)</f>
        <v>45</v>
      </c>
      <c r="I78" s="2">
        <f>SUM(I62:I77)</f>
        <v>45</v>
      </c>
    </row>
  </sheetData>
  <mergeCells count="18">
    <mergeCell ref="H34:I34"/>
    <mergeCell ref="D37:E37"/>
    <mergeCell ref="H37:I37"/>
    <mergeCell ref="A41:D41"/>
    <mergeCell ref="D35:E35"/>
    <mergeCell ref="H35:I35"/>
    <mergeCell ref="D36:E36"/>
    <mergeCell ref="H36:I36"/>
    <mergeCell ref="A43:B43"/>
    <mergeCell ref="A24:I24"/>
    <mergeCell ref="A25:B25"/>
    <mergeCell ref="A31:B31"/>
    <mergeCell ref="A32:B32"/>
    <mergeCell ref="C32:E32"/>
    <mergeCell ref="A33:B33"/>
    <mergeCell ref="D33:E33"/>
    <mergeCell ref="H33:I33"/>
    <mergeCell ref="D34:E3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L67"/>
  <sheetViews>
    <sheetView workbookViewId="0" topLeftCell="A1">
      <selection activeCell="A18" sqref="A18:I18"/>
    </sheetView>
  </sheetViews>
  <sheetFormatPr defaultColWidth="9.00390625" defaultRowHeight="13.5"/>
  <cols>
    <col min="1" max="1" width="9.00390625" style="2" customWidth="1"/>
    <col min="2" max="2" width="5.125" style="2" customWidth="1"/>
    <col min="3" max="3" width="11.625" style="2" customWidth="1"/>
    <col min="4" max="4" width="5.75390625" style="2" customWidth="1"/>
    <col min="5" max="5" width="10.25390625" style="2" customWidth="1"/>
    <col min="6" max="6" width="12.875" style="2" customWidth="1"/>
    <col min="7" max="7" width="12.625" style="2" customWidth="1"/>
    <col min="8" max="8" width="12.50390625" style="2" customWidth="1"/>
    <col min="9" max="9" width="9.25390625" style="2" customWidth="1"/>
    <col min="10" max="10" width="6.00390625" style="2" customWidth="1"/>
    <col min="11" max="11" width="9.25390625" style="2" customWidth="1"/>
    <col min="12" max="16384" width="9.00390625" style="2" customWidth="1"/>
  </cols>
  <sheetData>
    <row r="1" spans="2:8" ht="13.5">
      <c r="B1" s="11">
        <v>2</v>
      </c>
      <c r="C1" s="11">
        <v>3</v>
      </c>
      <c r="D1" s="11">
        <v>4</v>
      </c>
      <c r="E1" s="11">
        <v>5</v>
      </c>
      <c r="F1" s="11">
        <v>6</v>
      </c>
      <c r="G1" s="11">
        <v>7</v>
      </c>
      <c r="H1" s="11">
        <v>8</v>
      </c>
    </row>
    <row r="2" spans="1:11" ht="13.5">
      <c r="A2" s="2" t="s">
        <v>5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93</v>
      </c>
      <c r="G2" s="2" t="s">
        <v>94</v>
      </c>
      <c r="H2" s="2" t="s">
        <v>95</v>
      </c>
      <c r="K2" s="2" t="s">
        <v>217</v>
      </c>
    </row>
    <row r="3" spans="6:12" ht="14.25" thickBot="1">
      <c r="F3" s="2" t="s">
        <v>216</v>
      </c>
      <c r="K3" s="2" t="s">
        <v>222</v>
      </c>
      <c r="L3" s="2" t="s">
        <v>223</v>
      </c>
    </row>
    <row r="4" spans="1:12" ht="13.5">
      <c r="A4" s="2" t="e">
        <f aca="true" t="shared" si="0" ref="A4:A13">RANK(J4,J$4:J$13,1)</f>
        <v>#VALUE!</v>
      </c>
      <c r="B4" s="2">
        <v>1</v>
      </c>
      <c r="C4" s="2" t="s">
        <v>228</v>
      </c>
      <c r="D4" s="2">
        <v>6</v>
      </c>
      <c r="E4" s="2" t="s">
        <v>233</v>
      </c>
      <c r="F4" s="34"/>
      <c r="G4" s="34"/>
      <c r="H4" s="4">
        <f aca="true" t="shared" si="1" ref="H4:H13">F4+G4</f>
        <v>0</v>
      </c>
      <c r="I4" s="10">
        <f aca="true" t="shared" si="2" ref="I4:I13">H4+((1000-B4)/100000000000000)</f>
        <v>9.99E-12</v>
      </c>
      <c r="J4" s="42">
        <f aca="true" t="shared" si="3" ref="J4:J13">IF(I4&gt;0.0001,H4+(100-B4)/100000000000,"")</f>
      </c>
      <c r="K4" s="37" t="s">
        <v>221</v>
      </c>
      <c r="L4" s="37"/>
    </row>
    <row r="5" spans="1:12" ht="13.5">
      <c r="A5" s="2">
        <f t="shared" si="0"/>
        <v>3</v>
      </c>
      <c r="B5" s="2">
        <v>4</v>
      </c>
      <c r="C5" s="2" t="s">
        <v>229</v>
      </c>
      <c r="D5" s="2">
        <v>7</v>
      </c>
      <c r="E5" s="2" t="s">
        <v>85</v>
      </c>
      <c r="F5" s="35">
        <v>0.0008723379629629629</v>
      </c>
      <c r="G5" s="35">
        <v>0.0011458333333333333</v>
      </c>
      <c r="H5" s="4">
        <f t="shared" si="1"/>
        <v>0.002018171296296296</v>
      </c>
      <c r="I5" s="10">
        <f t="shared" si="2"/>
        <v>0.002018171306256296</v>
      </c>
      <c r="J5" s="42">
        <f t="shared" si="3"/>
        <v>0.002018172256296296</v>
      </c>
      <c r="K5" s="38"/>
      <c r="L5" s="38"/>
    </row>
    <row r="6" spans="1:12" ht="13.5">
      <c r="A6" s="2" t="e">
        <f>RANK(J6,J$4:J$13,1)</f>
        <v>#VALUE!</v>
      </c>
      <c r="B6" s="2">
        <v>3</v>
      </c>
      <c r="C6" s="2" t="s">
        <v>230</v>
      </c>
      <c r="D6" s="2">
        <v>8</v>
      </c>
      <c r="E6" s="2" t="s">
        <v>82</v>
      </c>
      <c r="F6" s="35"/>
      <c r="G6" s="35"/>
      <c r="H6" s="4">
        <f t="shared" si="1"/>
        <v>0</v>
      </c>
      <c r="I6" s="10">
        <f t="shared" si="2"/>
        <v>9.97E-12</v>
      </c>
      <c r="J6" s="42">
        <f t="shared" si="3"/>
      </c>
      <c r="K6" s="38" t="s">
        <v>221</v>
      </c>
      <c r="L6" s="38"/>
    </row>
    <row r="7" spans="1:12" ht="13.5">
      <c r="A7" s="2" t="e">
        <f>RANK(J7,J$4:J$13,1)</f>
        <v>#VALUE!</v>
      </c>
      <c r="B7" s="2">
        <v>2</v>
      </c>
      <c r="C7" s="2" t="s">
        <v>219</v>
      </c>
      <c r="D7" s="2">
        <v>8</v>
      </c>
      <c r="E7" s="2" t="s">
        <v>85</v>
      </c>
      <c r="F7" s="35"/>
      <c r="G7" s="35"/>
      <c r="H7" s="4">
        <f t="shared" si="1"/>
        <v>0</v>
      </c>
      <c r="I7" s="10">
        <f t="shared" si="2"/>
        <v>9.98E-12</v>
      </c>
      <c r="J7" s="42">
        <f t="shared" si="3"/>
      </c>
      <c r="K7" s="38" t="s">
        <v>221</v>
      </c>
      <c r="L7" s="38"/>
    </row>
    <row r="8" spans="1:12" ht="13.5">
      <c r="A8" s="2">
        <f t="shared" si="0"/>
        <v>2</v>
      </c>
      <c r="B8" s="2">
        <v>5</v>
      </c>
      <c r="C8" s="2" t="s">
        <v>231</v>
      </c>
      <c r="D8" s="2">
        <v>8</v>
      </c>
      <c r="E8" s="2" t="s">
        <v>85</v>
      </c>
      <c r="F8" s="35">
        <v>0.0008275462962962963</v>
      </c>
      <c r="G8" s="35">
        <v>0.0011805555555555556</v>
      </c>
      <c r="H8" s="4">
        <f>F8+G8</f>
        <v>0.002008101851851852</v>
      </c>
      <c r="I8" s="10">
        <f>H8+((1000-B8)/100000000000000)</f>
        <v>0.002008101861801852</v>
      </c>
      <c r="J8" s="42">
        <f t="shared" si="3"/>
        <v>0.002008102801851852</v>
      </c>
      <c r="K8" s="38"/>
      <c r="L8" s="38"/>
    </row>
    <row r="9" spans="1:12" ht="13.5">
      <c r="A9" s="2">
        <f t="shared" si="0"/>
        <v>1</v>
      </c>
      <c r="B9" s="2">
        <v>6</v>
      </c>
      <c r="C9" s="2" t="s">
        <v>53</v>
      </c>
      <c r="D9" s="2">
        <v>8</v>
      </c>
      <c r="E9" s="2" t="s">
        <v>85</v>
      </c>
      <c r="F9" s="35">
        <v>0.0008096064814814815</v>
      </c>
      <c r="G9" s="35">
        <v>0.0011740740740740741</v>
      </c>
      <c r="H9" s="4">
        <f>F9+G9</f>
        <v>0.0019836805555555554</v>
      </c>
      <c r="I9" s="10">
        <f>H9+((1000-B9)/100000000000000)</f>
        <v>0.0019836805654955556</v>
      </c>
      <c r="J9" s="42">
        <f t="shared" si="3"/>
        <v>0.0019836814955555555</v>
      </c>
      <c r="K9" s="38"/>
      <c r="L9" s="38"/>
    </row>
    <row r="10" spans="1:12" ht="13.5">
      <c r="A10" s="2" t="e">
        <f t="shared" si="0"/>
        <v>#VALUE!</v>
      </c>
      <c r="B10" s="2">
        <v>7</v>
      </c>
      <c r="C10" s="2" t="s">
        <v>232</v>
      </c>
      <c r="D10" s="2">
        <v>9</v>
      </c>
      <c r="E10" s="2" t="s">
        <v>82</v>
      </c>
      <c r="F10" s="35"/>
      <c r="G10" s="35"/>
      <c r="H10" s="4">
        <f>F10+G10</f>
        <v>0</v>
      </c>
      <c r="I10" s="10">
        <f>H10+((1000-B10)/100000000000000)</f>
        <v>9.93E-12</v>
      </c>
      <c r="J10" s="42">
        <f t="shared" si="3"/>
      </c>
      <c r="K10" s="38" t="s">
        <v>221</v>
      </c>
      <c r="L10" s="38"/>
    </row>
    <row r="11" spans="1:12" ht="13.5">
      <c r="A11" s="2" t="e">
        <f t="shared" si="0"/>
        <v>#VALUE!</v>
      </c>
      <c r="F11" s="35"/>
      <c r="G11" s="35"/>
      <c r="H11" s="4">
        <f>F11+G11</f>
        <v>0</v>
      </c>
      <c r="I11" s="10">
        <f>H11+((1000-B11)/100000000000000)</f>
        <v>1E-11</v>
      </c>
      <c r="J11" s="42">
        <f t="shared" si="3"/>
      </c>
      <c r="K11" s="38"/>
      <c r="L11" s="38"/>
    </row>
    <row r="12" spans="1:12" ht="13.5">
      <c r="A12" s="2" t="e">
        <f t="shared" si="0"/>
        <v>#VALUE!</v>
      </c>
      <c r="F12" s="35"/>
      <c r="G12" s="35"/>
      <c r="H12" s="4">
        <f t="shared" si="1"/>
        <v>0</v>
      </c>
      <c r="I12" s="10">
        <f t="shared" si="2"/>
        <v>1E-11</v>
      </c>
      <c r="J12" s="42">
        <f t="shared" si="3"/>
      </c>
      <c r="K12" s="38"/>
      <c r="L12" s="38"/>
    </row>
    <row r="13" spans="1:12" ht="14.25" thickBot="1">
      <c r="A13" s="2" t="e">
        <f t="shared" si="0"/>
        <v>#VALUE!</v>
      </c>
      <c r="F13" s="36"/>
      <c r="G13" s="36"/>
      <c r="H13" s="4">
        <f t="shared" si="1"/>
        <v>0</v>
      </c>
      <c r="I13" s="10">
        <f t="shared" si="2"/>
        <v>1E-11</v>
      </c>
      <c r="J13" s="42">
        <f t="shared" si="3"/>
      </c>
      <c r="K13" s="40"/>
      <c r="L13" s="39"/>
    </row>
    <row r="14" spans="1:9" ht="13.5">
      <c r="A14" s="8"/>
      <c r="G14" s="4"/>
      <c r="H14" s="4"/>
      <c r="I14" s="4"/>
    </row>
    <row r="17" spans="1:8" ht="13.5">
      <c r="A17" s="2" t="s">
        <v>103</v>
      </c>
      <c r="G17" s="3"/>
      <c r="H17" s="3"/>
    </row>
    <row r="18" spans="1:10" ht="25.5" customHeight="1">
      <c r="A18" s="95" t="s">
        <v>386</v>
      </c>
      <c r="B18" s="95"/>
      <c r="C18" s="95"/>
      <c r="D18" s="95"/>
      <c r="E18" s="95"/>
      <c r="F18" s="95"/>
      <c r="G18" s="95"/>
      <c r="H18" s="95"/>
      <c r="I18" s="95"/>
      <c r="J18" s="20"/>
    </row>
    <row r="19" spans="1:10" ht="13.5">
      <c r="A19" s="95" t="s">
        <v>191</v>
      </c>
      <c r="B19" s="95"/>
      <c r="C19" s="19"/>
      <c r="D19" s="19"/>
      <c r="E19" s="19" t="s">
        <v>157</v>
      </c>
      <c r="F19" s="19" t="s">
        <v>158</v>
      </c>
      <c r="G19" s="19"/>
      <c r="H19" s="19"/>
      <c r="I19" s="19"/>
      <c r="J19" s="20"/>
    </row>
    <row r="20" spans="1:10" s="7" customFormat="1" ht="13.5">
      <c r="A20" s="19" t="s">
        <v>100</v>
      </c>
      <c r="B20" s="19" t="s">
        <v>0</v>
      </c>
      <c r="C20" s="22" t="s">
        <v>186</v>
      </c>
      <c r="D20" s="22" t="s">
        <v>97</v>
      </c>
      <c r="E20" s="22" t="s">
        <v>98</v>
      </c>
      <c r="F20" s="22" t="s">
        <v>181</v>
      </c>
      <c r="G20" s="22" t="s">
        <v>182</v>
      </c>
      <c r="H20" s="1" t="s">
        <v>183</v>
      </c>
      <c r="I20" s="19" t="s">
        <v>185</v>
      </c>
      <c r="J20" s="19"/>
    </row>
    <row r="21" spans="1:9" ht="13.5">
      <c r="A21" s="5">
        <v>1</v>
      </c>
      <c r="B21">
        <f aca="true" t="shared" si="4" ref="B21:B30">VLOOKUP($A21,$A$4:$G$15,B$1,0)</f>
        <v>6</v>
      </c>
      <c r="C21" t="str">
        <f aca="true" t="shared" si="5" ref="C21:G30">VLOOKUP($A21,$A$4:$G$19,C$1,0)</f>
        <v>富山晋太郎</v>
      </c>
      <c r="D21">
        <f t="shared" si="5"/>
        <v>8</v>
      </c>
      <c r="E21" t="str">
        <f t="shared" si="5"/>
        <v>ジュニア</v>
      </c>
      <c r="F21" s="6">
        <f t="shared" si="5"/>
        <v>0.0008096064814814815</v>
      </c>
      <c r="G21" s="6">
        <f t="shared" si="5"/>
        <v>0.0011740740740740741</v>
      </c>
      <c r="H21" s="6">
        <f aca="true" t="shared" si="6" ref="H21:H30">VLOOKUP($A21,$A$4:$H$19,H$1,0)</f>
        <v>0.0019836805555555554</v>
      </c>
      <c r="I21">
        <v>10</v>
      </c>
    </row>
    <row r="22" spans="1:9" ht="13.5">
      <c r="A22" s="5">
        <v>2</v>
      </c>
      <c r="B22">
        <f t="shared" si="4"/>
        <v>5</v>
      </c>
      <c r="C22" t="str">
        <f t="shared" si="5"/>
        <v>橿渕拓未</v>
      </c>
      <c r="D22">
        <f t="shared" si="5"/>
        <v>8</v>
      </c>
      <c r="E22" t="str">
        <f t="shared" si="5"/>
        <v>ジュニア</v>
      </c>
      <c r="F22" s="6">
        <f t="shared" si="5"/>
        <v>0.0008275462962962963</v>
      </c>
      <c r="G22" s="6">
        <f t="shared" si="5"/>
        <v>0.0011805555555555556</v>
      </c>
      <c r="H22" s="6">
        <f t="shared" si="6"/>
        <v>0.002008101851851852</v>
      </c>
      <c r="I22">
        <v>9</v>
      </c>
    </row>
    <row r="23" spans="1:9" ht="13.5">
      <c r="A23" s="5">
        <v>3</v>
      </c>
      <c r="B23">
        <f t="shared" si="4"/>
        <v>4</v>
      </c>
      <c r="C23" t="str">
        <f t="shared" si="5"/>
        <v>渡辺俊太郎</v>
      </c>
      <c r="D23">
        <f t="shared" si="5"/>
        <v>7</v>
      </c>
      <c r="E23" t="str">
        <f t="shared" si="5"/>
        <v>ジュニア</v>
      </c>
      <c r="F23" s="6">
        <f t="shared" si="5"/>
        <v>0.0008723379629629629</v>
      </c>
      <c r="G23" s="6">
        <f t="shared" si="5"/>
        <v>0.0011458333333333333</v>
      </c>
      <c r="H23" s="6">
        <f t="shared" si="6"/>
        <v>0.002018171296296296</v>
      </c>
      <c r="I23">
        <v>8</v>
      </c>
    </row>
    <row r="24" spans="1:9" ht="13.5">
      <c r="A24" s="5">
        <v>4</v>
      </c>
      <c r="B24" t="e">
        <f t="shared" si="4"/>
        <v>#N/A</v>
      </c>
      <c r="C24" t="e">
        <f t="shared" si="5"/>
        <v>#N/A</v>
      </c>
      <c r="D24" t="e">
        <f t="shared" si="5"/>
        <v>#N/A</v>
      </c>
      <c r="E24" t="e">
        <f t="shared" si="5"/>
        <v>#N/A</v>
      </c>
      <c r="F24" s="6" t="e">
        <f t="shared" si="5"/>
        <v>#N/A</v>
      </c>
      <c r="G24" s="6" t="e">
        <f t="shared" si="5"/>
        <v>#N/A</v>
      </c>
      <c r="H24" s="6" t="e">
        <f t="shared" si="6"/>
        <v>#N/A</v>
      </c>
      <c r="I24">
        <v>7</v>
      </c>
    </row>
    <row r="25" spans="1:9" ht="13.5">
      <c r="A25" s="5">
        <v>5</v>
      </c>
      <c r="B25" t="e">
        <f t="shared" si="4"/>
        <v>#N/A</v>
      </c>
      <c r="C25" t="e">
        <f t="shared" si="5"/>
        <v>#N/A</v>
      </c>
      <c r="D25" t="e">
        <f t="shared" si="5"/>
        <v>#N/A</v>
      </c>
      <c r="E25" t="e">
        <f t="shared" si="5"/>
        <v>#N/A</v>
      </c>
      <c r="F25" s="6" t="e">
        <f t="shared" si="5"/>
        <v>#N/A</v>
      </c>
      <c r="G25" s="6" t="e">
        <f t="shared" si="5"/>
        <v>#N/A</v>
      </c>
      <c r="H25" s="6" t="e">
        <f t="shared" si="6"/>
        <v>#N/A</v>
      </c>
      <c r="I25">
        <v>6</v>
      </c>
    </row>
    <row r="26" spans="1:9" ht="13.5">
      <c r="A26" s="5">
        <v>6</v>
      </c>
      <c r="B26" t="e">
        <f t="shared" si="4"/>
        <v>#N/A</v>
      </c>
      <c r="C26" t="e">
        <f t="shared" si="5"/>
        <v>#N/A</v>
      </c>
      <c r="D26" t="e">
        <f t="shared" si="5"/>
        <v>#N/A</v>
      </c>
      <c r="E26" t="e">
        <f t="shared" si="5"/>
        <v>#N/A</v>
      </c>
      <c r="F26" s="6" t="e">
        <f t="shared" si="5"/>
        <v>#N/A</v>
      </c>
      <c r="G26" s="6" t="e">
        <f t="shared" si="5"/>
        <v>#N/A</v>
      </c>
      <c r="H26" s="6" t="e">
        <f t="shared" si="6"/>
        <v>#N/A</v>
      </c>
      <c r="I26">
        <v>5</v>
      </c>
    </row>
    <row r="27" spans="1:9" ht="13.5">
      <c r="A27" s="5">
        <v>7</v>
      </c>
      <c r="B27" t="e">
        <f t="shared" si="4"/>
        <v>#N/A</v>
      </c>
      <c r="C27" t="e">
        <f t="shared" si="5"/>
        <v>#N/A</v>
      </c>
      <c r="D27" t="e">
        <f t="shared" si="5"/>
        <v>#N/A</v>
      </c>
      <c r="E27" t="e">
        <f t="shared" si="5"/>
        <v>#N/A</v>
      </c>
      <c r="F27" s="6" t="e">
        <f t="shared" si="5"/>
        <v>#N/A</v>
      </c>
      <c r="G27" s="6" t="e">
        <f t="shared" si="5"/>
        <v>#N/A</v>
      </c>
      <c r="H27" s="6" t="e">
        <f t="shared" si="6"/>
        <v>#N/A</v>
      </c>
      <c r="I27">
        <v>4</v>
      </c>
    </row>
    <row r="28" spans="1:9" ht="13.5">
      <c r="A28" s="5">
        <v>8</v>
      </c>
      <c r="B28" t="e">
        <f t="shared" si="4"/>
        <v>#N/A</v>
      </c>
      <c r="C28" t="e">
        <f t="shared" si="5"/>
        <v>#N/A</v>
      </c>
      <c r="D28" t="e">
        <f t="shared" si="5"/>
        <v>#N/A</v>
      </c>
      <c r="E28" t="e">
        <f t="shared" si="5"/>
        <v>#N/A</v>
      </c>
      <c r="F28" s="6" t="e">
        <f t="shared" si="5"/>
        <v>#N/A</v>
      </c>
      <c r="G28" s="6" t="e">
        <f t="shared" si="5"/>
        <v>#N/A</v>
      </c>
      <c r="H28" s="6" t="e">
        <f t="shared" si="6"/>
        <v>#N/A</v>
      </c>
      <c r="I28">
        <v>3</v>
      </c>
    </row>
    <row r="29" spans="1:9" ht="13.5">
      <c r="A29" s="5">
        <v>9</v>
      </c>
      <c r="B29" t="e">
        <f t="shared" si="4"/>
        <v>#N/A</v>
      </c>
      <c r="C29" t="e">
        <f t="shared" si="5"/>
        <v>#N/A</v>
      </c>
      <c r="D29" t="e">
        <f t="shared" si="5"/>
        <v>#N/A</v>
      </c>
      <c r="E29" t="e">
        <f t="shared" si="5"/>
        <v>#N/A</v>
      </c>
      <c r="F29" s="6" t="e">
        <f t="shared" si="5"/>
        <v>#N/A</v>
      </c>
      <c r="G29" s="6" t="e">
        <f t="shared" si="5"/>
        <v>#N/A</v>
      </c>
      <c r="H29" s="6" t="e">
        <f t="shared" si="6"/>
        <v>#N/A</v>
      </c>
      <c r="I29">
        <v>2</v>
      </c>
    </row>
    <row r="30" spans="1:9" ht="13.5">
      <c r="A30" s="5">
        <v>10</v>
      </c>
      <c r="B30" t="e">
        <f t="shared" si="4"/>
        <v>#N/A</v>
      </c>
      <c r="C30" t="e">
        <f t="shared" si="5"/>
        <v>#N/A</v>
      </c>
      <c r="D30" t="e">
        <f t="shared" si="5"/>
        <v>#N/A</v>
      </c>
      <c r="E30" t="e">
        <f t="shared" si="5"/>
        <v>#N/A</v>
      </c>
      <c r="F30" s="6" t="e">
        <f t="shared" si="5"/>
        <v>#N/A</v>
      </c>
      <c r="G30" s="6" t="e">
        <f t="shared" si="5"/>
        <v>#N/A</v>
      </c>
      <c r="H30" s="6" t="e">
        <f t="shared" si="6"/>
        <v>#N/A</v>
      </c>
      <c r="I30">
        <v>1</v>
      </c>
    </row>
    <row r="31" spans="1:9" ht="15.75" customHeight="1">
      <c r="A31" s="21"/>
      <c r="B31" s="21"/>
      <c r="C31" s="21"/>
      <c r="D31" s="21"/>
      <c r="E31" s="21"/>
      <c r="F31" s="26"/>
      <c r="G31" s="26"/>
      <c r="H31" s="26"/>
      <c r="I31" s="27"/>
    </row>
    <row r="32" spans="1:12" s="20" customFormat="1" ht="13.5">
      <c r="A32" s="21" t="s">
        <v>193</v>
      </c>
      <c r="B32" s="21"/>
      <c r="C32" s="21"/>
      <c r="D32" s="21"/>
      <c r="E32" s="28">
        <v>0</v>
      </c>
      <c r="F32" s="21"/>
      <c r="G32" s="21"/>
      <c r="H32" s="21"/>
      <c r="I32" s="21"/>
      <c r="J32" s="21"/>
      <c r="K32" s="21"/>
      <c r="L32" s="21"/>
    </row>
    <row r="33" spans="1:12" s="20" customFormat="1" ht="13.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</row>
    <row r="34" spans="1:12" s="20" customFormat="1" ht="13.5">
      <c r="A34" s="21" t="s">
        <v>194</v>
      </c>
      <c r="B34" s="21"/>
      <c r="C34" s="21"/>
      <c r="D34" s="21"/>
      <c r="E34" s="21" t="s">
        <v>195</v>
      </c>
      <c r="F34" s="21"/>
      <c r="G34" s="21"/>
      <c r="H34" s="21"/>
      <c r="I34" s="21"/>
      <c r="J34" s="21"/>
      <c r="K34" s="21"/>
      <c r="L34" s="21"/>
    </row>
    <row r="35" spans="1:12" s="20" customFormat="1" ht="13.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</row>
    <row r="36" spans="1:12" s="20" customFormat="1" ht="13.5">
      <c r="A36" s="21" t="s">
        <v>196</v>
      </c>
      <c r="B36" s="21"/>
      <c r="C36" s="21"/>
      <c r="D36" s="21"/>
      <c r="E36" s="21" t="s">
        <v>195</v>
      </c>
      <c r="F36" s="21"/>
      <c r="G36" s="21"/>
      <c r="H36" s="21"/>
      <c r="I36" s="21"/>
      <c r="J36" s="21"/>
      <c r="K36" s="21"/>
      <c r="L36" s="21"/>
    </row>
    <row r="37" spans="1:12" s="20" customFormat="1" ht="13.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1:12" s="20" customFormat="1" ht="13.5">
      <c r="A38" s="21" t="s">
        <v>197</v>
      </c>
      <c r="B38" s="21"/>
      <c r="C38" s="21"/>
      <c r="D38" s="21"/>
      <c r="E38" s="21" t="s">
        <v>195</v>
      </c>
      <c r="F38" s="21"/>
      <c r="G38" s="21"/>
      <c r="H38" s="21"/>
      <c r="I38" s="21"/>
      <c r="J38" s="21"/>
      <c r="K38" s="21"/>
      <c r="L38" s="21"/>
    </row>
    <row r="39" spans="1:12" s="20" customFormat="1" ht="13.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</row>
    <row r="40" spans="1:12" s="20" customFormat="1" ht="13.5">
      <c r="A40" s="21" t="s">
        <v>198</v>
      </c>
      <c r="B40" s="21"/>
      <c r="C40" s="21"/>
      <c r="D40" s="21"/>
      <c r="E40" s="28">
        <v>0</v>
      </c>
      <c r="F40" s="21"/>
      <c r="G40" s="21"/>
      <c r="H40" s="21"/>
      <c r="I40" s="21"/>
      <c r="J40" s="21"/>
      <c r="K40" s="21"/>
      <c r="L40" s="21"/>
    </row>
    <row r="41" spans="1:12" s="20" customFormat="1" ht="13.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</row>
    <row r="42" spans="1:12" s="20" customFormat="1" ht="13.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3" spans="1:12" s="20" customFormat="1" ht="13.5">
      <c r="A43" s="21" t="s">
        <v>199</v>
      </c>
      <c r="B43" s="21"/>
      <c r="C43" s="21"/>
      <c r="D43" s="21"/>
      <c r="E43" s="21" t="s">
        <v>195</v>
      </c>
      <c r="F43" s="21"/>
      <c r="G43" s="21"/>
      <c r="H43" s="21"/>
      <c r="I43" s="21"/>
      <c r="J43" s="21"/>
      <c r="K43" s="21"/>
      <c r="L43" s="21"/>
    </row>
    <row r="44" spans="1:12" s="20" customFormat="1" ht="13.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</row>
    <row r="45" spans="1:12" s="20" customFormat="1" ht="13.5">
      <c r="A45" s="21"/>
      <c r="B45" s="21" t="s">
        <v>200</v>
      </c>
      <c r="C45" s="21" t="s">
        <v>201</v>
      </c>
      <c r="D45" s="21" t="s">
        <v>202</v>
      </c>
      <c r="E45" s="21"/>
      <c r="F45" s="21"/>
      <c r="G45" s="21"/>
      <c r="H45" s="21"/>
      <c r="I45" s="21"/>
      <c r="J45" s="21" t="s">
        <v>203</v>
      </c>
      <c r="K45" s="21"/>
      <c r="L45" s="21"/>
    </row>
    <row r="46" spans="1:12" s="20" customFormat="1" ht="13.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</row>
    <row r="47" spans="1:12" s="20" customFormat="1" ht="13.5">
      <c r="A47" s="21" t="s">
        <v>204</v>
      </c>
      <c r="B47" s="21"/>
      <c r="C47" s="21"/>
      <c r="D47" s="21"/>
      <c r="E47" s="21"/>
      <c r="F47" s="21"/>
      <c r="G47" s="21" t="s">
        <v>205</v>
      </c>
      <c r="K47" s="21"/>
      <c r="L47" s="21"/>
    </row>
    <row r="48" ht="13.5">
      <c r="I48" s="4"/>
    </row>
    <row r="50" spans="2:9" ht="13.5">
      <c r="B50" s="7" t="s">
        <v>99</v>
      </c>
      <c r="C50" s="7" t="s">
        <v>56</v>
      </c>
      <c r="D50" s="7" t="s">
        <v>101</v>
      </c>
      <c r="G50"/>
      <c r="H50" s="1" t="s">
        <v>56</v>
      </c>
      <c r="I50" s="1" t="s">
        <v>101</v>
      </c>
    </row>
    <row r="51" spans="2:9" ht="13.5">
      <c r="B51" s="2">
        <f>RANK(E51,$E$51:$E$66)</f>
        <v>2</v>
      </c>
      <c r="C51" t="s">
        <v>22</v>
      </c>
      <c r="D51" s="2">
        <f aca="true" t="shared" si="7" ref="D51:D64">SUMIF(E$21:E$47,C51,I$21:I$47)</f>
        <v>0</v>
      </c>
      <c r="E51" s="8">
        <f>D51+(13/1000000)</f>
        <v>1.3E-05</v>
      </c>
      <c r="G51">
        <v>1</v>
      </c>
      <c r="H51" t="str">
        <f aca="true" t="shared" si="8" ref="H51:H66">VLOOKUP($G51,$B$51:$D$66,$B$1,0)</f>
        <v>ジュニア</v>
      </c>
      <c r="I51">
        <f aca="true" t="shared" si="9" ref="I51:I66">VLOOKUP($G51,$B$51:$D$66,$C$1,0)</f>
        <v>27</v>
      </c>
    </row>
    <row r="52" spans="2:9" ht="13.5">
      <c r="B52" s="2">
        <f aca="true" t="shared" si="10" ref="B52:B58">RANK(E52,$E$51:$E$66)</f>
        <v>3</v>
      </c>
      <c r="C52" t="s">
        <v>59</v>
      </c>
      <c r="D52" s="2">
        <f t="shared" si="7"/>
        <v>0</v>
      </c>
      <c r="E52" s="8">
        <f>D52+(12/1000000)</f>
        <v>1.2E-05</v>
      </c>
      <c r="G52">
        <v>2</v>
      </c>
      <c r="H52" t="str">
        <f t="shared" si="8"/>
        <v>ﾌﾛｲﾃﾞ</v>
      </c>
      <c r="I52">
        <f t="shared" si="9"/>
        <v>0</v>
      </c>
    </row>
    <row r="53" spans="2:9" ht="13.5">
      <c r="B53" s="2">
        <f t="shared" si="10"/>
        <v>4</v>
      </c>
      <c r="C53" t="s">
        <v>6</v>
      </c>
      <c r="D53" s="2">
        <f t="shared" si="7"/>
        <v>0</v>
      </c>
      <c r="E53" s="8">
        <f>D53+(11/1000000)</f>
        <v>1.1E-05</v>
      </c>
      <c r="G53">
        <v>3</v>
      </c>
      <c r="H53" t="str">
        <f t="shared" si="8"/>
        <v>R&amp;D</v>
      </c>
      <c r="I53">
        <f t="shared" si="9"/>
        <v>0</v>
      </c>
    </row>
    <row r="54" spans="2:9" ht="13.5">
      <c r="B54" s="2">
        <f t="shared" si="10"/>
        <v>5</v>
      </c>
      <c r="C54" t="s">
        <v>8</v>
      </c>
      <c r="D54" s="2">
        <f t="shared" si="7"/>
        <v>0</v>
      </c>
      <c r="E54" s="8">
        <f>D54+(10/1000000)</f>
        <v>1E-05</v>
      </c>
      <c r="G54">
        <v>4</v>
      </c>
      <c r="H54" t="str">
        <f t="shared" si="8"/>
        <v>東京電力</v>
      </c>
      <c r="I54">
        <f t="shared" si="9"/>
        <v>0</v>
      </c>
    </row>
    <row r="55" spans="2:9" ht="13.5">
      <c r="B55" s="2">
        <f t="shared" si="10"/>
        <v>6</v>
      </c>
      <c r="C55" t="s">
        <v>57</v>
      </c>
      <c r="D55" s="2">
        <f t="shared" si="7"/>
        <v>0</v>
      </c>
      <c r="E55" s="8">
        <f>D55+(9/1000000)</f>
        <v>9E-06</v>
      </c>
      <c r="G55">
        <v>5</v>
      </c>
      <c r="H55" t="str">
        <f t="shared" si="8"/>
        <v>パワー</v>
      </c>
      <c r="I55">
        <f t="shared" si="9"/>
        <v>0</v>
      </c>
    </row>
    <row r="56" spans="2:9" ht="13.5">
      <c r="B56" s="2">
        <f t="shared" si="10"/>
        <v>7</v>
      </c>
      <c r="C56" t="s">
        <v>18</v>
      </c>
      <c r="D56" s="2">
        <f t="shared" si="7"/>
        <v>0</v>
      </c>
      <c r="E56" s="8">
        <f>D56+(8/1000000)</f>
        <v>8E-06</v>
      </c>
      <c r="G56">
        <v>6</v>
      </c>
      <c r="H56" t="str">
        <f t="shared" si="8"/>
        <v>宇都宮</v>
      </c>
      <c r="I56">
        <f t="shared" si="9"/>
        <v>0</v>
      </c>
    </row>
    <row r="57" spans="2:9" ht="13.5">
      <c r="B57" s="2">
        <f t="shared" si="10"/>
        <v>8</v>
      </c>
      <c r="C57" t="s">
        <v>108</v>
      </c>
      <c r="D57" s="2">
        <f t="shared" si="7"/>
        <v>0</v>
      </c>
      <c r="E57" s="8">
        <f>D57+(7/1000000)</f>
        <v>7E-06</v>
      </c>
      <c r="G57">
        <v>7</v>
      </c>
      <c r="H57" t="str">
        <f t="shared" si="8"/>
        <v>県庁</v>
      </c>
      <c r="I57">
        <f t="shared" si="9"/>
        <v>0</v>
      </c>
    </row>
    <row r="58" spans="2:9" ht="13.5">
      <c r="B58" s="2">
        <f t="shared" si="10"/>
        <v>9</v>
      </c>
      <c r="C58" t="s">
        <v>9</v>
      </c>
      <c r="D58" s="2">
        <f t="shared" si="7"/>
        <v>0</v>
      </c>
      <c r="E58" s="8">
        <f>D58+(4/1000000)</f>
        <v>4E-06</v>
      </c>
      <c r="G58">
        <v>8</v>
      </c>
      <c r="H58" t="str">
        <f t="shared" si="8"/>
        <v>ｼｬﾛｰﾑ</v>
      </c>
      <c r="I58">
        <f t="shared" si="9"/>
        <v>0</v>
      </c>
    </row>
    <row r="59" spans="2:9" ht="13.5">
      <c r="B59" s="2">
        <f>RANK(E59,$E$51:$E$66)</f>
        <v>10</v>
      </c>
      <c r="C59" t="s">
        <v>19</v>
      </c>
      <c r="D59" s="2">
        <f t="shared" si="7"/>
        <v>0</v>
      </c>
      <c r="E59" s="8">
        <f>D59+(3/1000000)</f>
        <v>3E-06</v>
      </c>
      <c r="G59">
        <v>9</v>
      </c>
      <c r="H59" t="str">
        <f t="shared" si="8"/>
        <v>KS</v>
      </c>
      <c r="I59">
        <f t="shared" si="9"/>
        <v>0</v>
      </c>
    </row>
    <row r="60" spans="2:9" ht="13.5">
      <c r="B60" s="2">
        <f aca="true" t="shared" si="11" ref="B60:B66">RANK(E60,$E$51:$E$66)</f>
        <v>1</v>
      </c>
      <c r="C60" t="s">
        <v>111</v>
      </c>
      <c r="D60" s="2">
        <f t="shared" si="7"/>
        <v>27</v>
      </c>
      <c r="E60" s="8">
        <f>D60+(2/1000000)</f>
        <v>27.000002</v>
      </c>
      <c r="G60">
        <v>10</v>
      </c>
      <c r="H60" t="str">
        <f t="shared" si="8"/>
        <v>富士重工</v>
      </c>
      <c r="I60">
        <f t="shared" si="9"/>
        <v>0</v>
      </c>
    </row>
    <row r="61" spans="2:9" ht="13.5">
      <c r="B61" s="2">
        <f t="shared" si="11"/>
        <v>11</v>
      </c>
      <c r="C61" t="s">
        <v>11</v>
      </c>
      <c r="D61" s="2">
        <f t="shared" si="7"/>
        <v>0</v>
      </c>
      <c r="E61" s="8">
        <f>D61+(1/1000000)</f>
        <v>1E-06</v>
      </c>
      <c r="G61">
        <v>11</v>
      </c>
      <c r="H61" t="str">
        <f t="shared" si="8"/>
        <v>ﾎﾜｲﾄﾊﾟﾚｯﾄ</v>
      </c>
      <c r="I61">
        <f t="shared" si="9"/>
        <v>0</v>
      </c>
    </row>
    <row r="62" spans="2:9" ht="13.5">
      <c r="B62" s="2">
        <f t="shared" si="11"/>
        <v>12</v>
      </c>
      <c r="C62" t="s">
        <v>58</v>
      </c>
      <c r="D62" s="2">
        <f t="shared" si="7"/>
        <v>0</v>
      </c>
      <c r="E62" s="8">
        <f>D62+(0.9/1000000)</f>
        <v>9.000000000000001E-07</v>
      </c>
      <c r="G62">
        <v>12</v>
      </c>
      <c r="H62" t="str">
        <f t="shared" si="8"/>
        <v>市役所</v>
      </c>
      <c r="I62">
        <f t="shared" si="9"/>
        <v>0</v>
      </c>
    </row>
    <row r="63" spans="2:9" ht="13.5">
      <c r="B63" s="2">
        <f t="shared" si="11"/>
        <v>13</v>
      </c>
      <c r="C63" t="s">
        <v>110</v>
      </c>
      <c r="D63" s="2">
        <f t="shared" si="7"/>
        <v>0</v>
      </c>
      <c r="E63" s="8">
        <f>D63+(0.8/1000000)</f>
        <v>8.000000000000001E-07</v>
      </c>
      <c r="G63">
        <v>13</v>
      </c>
      <c r="H63" t="str">
        <f t="shared" si="8"/>
        <v>ﾊﾟﾝｻｰ</v>
      </c>
      <c r="I63">
        <f t="shared" si="9"/>
        <v>0</v>
      </c>
    </row>
    <row r="64" spans="2:9" ht="13.5">
      <c r="B64" s="2">
        <f t="shared" si="11"/>
        <v>14</v>
      </c>
      <c r="C64" t="s">
        <v>13</v>
      </c>
      <c r="D64" s="2">
        <f t="shared" si="7"/>
        <v>0</v>
      </c>
      <c r="E64" s="8">
        <f>D64+(0.7/1000000)</f>
        <v>7E-07</v>
      </c>
      <c r="G64">
        <v>14</v>
      </c>
      <c r="H64" t="str">
        <f t="shared" si="8"/>
        <v>ｼｽﾃｨｰﾅ</v>
      </c>
      <c r="I64">
        <f t="shared" si="9"/>
        <v>0</v>
      </c>
    </row>
    <row r="65" spans="2:9" ht="13.5">
      <c r="B65" s="2">
        <f t="shared" si="11"/>
        <v>15</v>
      </c>
      <c r="C65" t="s">
        <v>316</v>
      </c>
      <c r="D65" s="2">
        <f>SUMIF(E$31:E$43,C65,I$31:I$43)</f>
        <v>0</v>
      </c>
      <c r="E65" s="8">
        <f>D65+(0.6/1000000)</f>
        <v>6E-07</v>
      </c>
      <c r="G65">
        <v>15</v>
      </c>
      <c r="H65" t="str">
        <f t="shared" si="8"/>
        <v>ＴＳＣ</v>
      </c>
      <c r="I65">
        <f t="shared" si="9"/>
        <v>0</v>
      </c>
    </row>
    <row r="66" spans="2:9" ht="13.5">
      <c r="B66" s="2">
        <f t="shared" si="11"/>
        <v>16</v>
      </c>
      <c r="C66" t="s">
        <v>328</v>
      </c>
      <c r="D66" s="2">
        <f>SUMIF(E$31:E$45,C66,I$31:I$45)</f>
        <v>0</v>
      </c>
      <c r="E66" s="8">
        <f>D66+(0.5/1000000)</f>
        <v>5E-07</v>
      </c>
      <c r="G66">
        <v>16</v>
      </c>
      <c r="H66" t="str">
        <f t="shared" si="8"/>
        <v>ＩＣＩ</v>
      </c>
      <c r="I66">
        <f t="shared" si="9"/>
        <v>0</v>
      </c>
    </row>
    <row r="67" spans="4:9" ht="13.5">
      <c r="D67" s="2">
        <f>SUM(D51:D66)</f>
        <v>27</v>
      </c>
      <c r="I67" s="2">
        <f>SUM(I51:I66)</f>
        <v>27</v>
      </c>
    </row>
  </sheetData>
  <mergeCells count="2">
    <mergeCell ref="A18:I18"/>
    <mergeCell ref="A19:B19"/>
  </mergeCells>
  <printOptions/>
  <pageMargins left="0.7479166666666667" right="0.25" top="0.52" bottom="0.9840277777777778" header="0.5118055555555556" footer="0.5118055555555556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2"/>
  <dimension ref="A1:L93"/>
  <sheetViews>
    <sheetView workbookViewId="0" topLeftCell="A1">
      <selection activeCell="A22" sqref="A22:I22"/>
    </sheetView>
  </sheetViews>
  <sheetFormatPr defaultColWidth="9.00390625" defaultRowHeight="13.5"/>
  <cols>
    <col min="1" max="1" width="8.125" style="2" customWidth="1"/>
    <col min="2" max="2" width="5.125" style="2" customWidth="1"/>
    <col min="3" max="3" width="12.875" style="2" customWidth="1"/>
    <col min="4" max="4" width="6.75390625" style="2" customWidth="1"/>
    <col min="5" max="5" width="10.875" style="2" customWidth="1"/>
    <col min="6" max="6" width="13.50390625" style="2" customWidth="1"/>
    <col min="7" max="8" width="9.75390625" style="2" customWidth="1"/>
    <col min="9" max="9" width="12.50390625" style="2" customWidth="1"/>
    <col min="10" max="10" width="12.875" style="2" customWidth="1"/>
    <col min="11" max="11" width="5.875" style="2" customWidth="1"/>
    <col min="12" max="12" width="4.25390625" style="2" customWidth="1"/>
    <col min="13" max="16384" width="9.00390625" style="2" customWidth="1"/>
  </cols>
  <sheetData>
    <row r="1" spans="1:8" ht="13.5">
      <c r="A1" s="2" t="s">
        <v>102</v>
      </c>
      <c r="B1" s="11">
        <v>2</v>
      </c>
      <c r="C1" s="11">
        <v>3</v>
      </c>
      <c r="D1" s="11">
        <v>4</v>
      </c>
      <c r="E1" s="11">
        <v>5</v>
      </c>
      <c r="F1" s="11">
        <v>6</v>
      </c>
      <c r="G1" s="11">
        <v>9</v>
      </c>
      <c r="H1" s="11">
        <v>10</v>
      </c>
    </row>
    <row r="2" spans="1:6" ht="13.5">
      <c r="A2" s="7" t="s">
        <v>100</v>
      </c>
      <c r="B2" s="7" t="s">
        <v>0</v>
      </c>
      <c r="C2" s="7" t="s">
        <v>1</v>
      </c>
      <c r="D2" s="7" t="s">
        <v>2</v>
      </c>
      <c r="E2" s="7" t="s">
        <v>3</v>
      </c>
      <c r="F2" s="7" t="s">
        <v>304</v>
      </c>
    </row>
    <row r="3" spans="6:9" ht="14.25" thickBot="1">
      <c r="F3" s="2" t="s">
        <v>216</v>
      </c>
      <c r="I3" s="2" t="s">
        <v>305</v>
      </c>
    </row>
    <row r="4" spans="1:9" ht="13.5">
      <c r="A4" s="5" t="e">
        <f aca="true" t="shared" si="0" ref="A4:A18">RANK(H4,H$4:H$18,1)</f>
        <v>#VALUE!</v>
      </c>
      <c r="B4" s="2">
        <v>8</v>
      </c>
      <c r="C4" s="2" t="s">
        <v>335</v>
      </c>
      <c r="D4" s="2">
        <v>41</v>
      </c>
      <c r="E4" s="2" t="s">
        <v>328</v>
      </c>
      <c r="F4" s="34"/>
      <c r="G4" s="9">
        <f aca="true" t="shared" si="1" ref="G4:G18">F4+((1000-B4)/100000000000000)</f>
        <v>9.92E-12</v>
      </c>
      <c r="H4" s="9">
        <f aca="true" t="shared" si="2" ref="H4:H18">IF(G4&gt;0.0001,F4+(100-B4)/100000000000,"")</f>
      </c>
      <c r="I4" s="37"/>
    </row>
    <row r="5" spans="1:9" ht="13.5">
      <c r="A5" s="5" t="e">
        <f t="shared" si="0"/>
        <v>#VALUE!</v>
      </c>
      <c r="B5" s="2">
        <v>9</v>
      </c>
      <c r="C5" s="2" t="s">
        <v>336</v>
      </c>
      <c r="D5" s="2">
        <v>50</v>
      </c>
      <c r="E5" s="2" t="s">
        <v>59</v>
      </c>
      <c r="F5" s="35"/>
      <c r="G5" s="9">
        <f t="shared" si="1"/>
        <v>9.91E-12</v>
      </c>
      <c r="H5" s="9">
        <f t="shared" si="2"/>
      </c>
      <c r="I5" s="38" t="s">
        <v>306</v>
      </c>
    </row>
    <row r="6" spans="1:9" ht="13.5">
      <c r="A6" s="5" t="e">
        <f t="shared" si="0"/>
        <v>#VALUE!</v>
      </c>
      <c r="B6" s="2">
        <v>10</v>
      </c>
      <c r="C6" s="2" t="s">
        <v>331</v>
      </c>
      <c r="D6" s="2">
        <v>48</v>
      </c>
      <c r="E6" s="2" t="s">
        <v>337</v>
      </c>
      <c r="F6" s="35"/>
      <c r="G6" s="9">
        <f t="shared" si="1"/>
        <v>9.9E-12</v>
      </c>
      <c r="H6" s="9">
        <f t="shared" si="2"/>
      </c>
      <c r="I6" s="38"/>
    </row>
    <row r="7" spans="1:9" ht="13.5">
      <c r="A7" s="5" t="e">
        <f>RANK(H7,H$4:H$18,1)</f>
        <v>#VALUE!</v>
      </c>
      <c r="B7" s="2">
        <v>11</v>
      </c>
      <c r="C7" s="2" t="s">
        <v>330</v>
      </c>
      <c r="D7" s="2">
        <v>38</v>
      </c>
      <c r="E7" s="2" t="s">
        <v>328</v>
      </c>
      <c r="F7" s="35"/>
      <c r="G7" s="9">
        <f t="shared" si="1"/>
        <v>9.89E-12</v>
      </c>
      <c r="H7" s="9">
        <f t="shared" si="2"/>
      </c>
      <c r="I7" s="38"/>
    </row>
    <row r="8" spans="1:9" ht="13.5">
      <c r="A8" s="5" t="e">
        <f t="shared" si="0"/>
        <v>#VALUE!</v>
      </c>
      <c r="B8" s="2">
        <v>12</v>
      </c>
      <c r="C8" s="2" t="s">
        <v>333</v>
      </c>
      <c r="D8" s="2">
        <v>25</v>
      </c>
      <c r="E8" t="s">
        <v>57</v>
      </c>
      <c r="F8" s="35"/>
      <c r="G8" s="9">
        <f t="shared" si="1"/>
        <v>9.88E-12</v>
      </c>
      <c r="H8" s="9">
        <f t="shared" si="2"/>
      </c>
      <c r="I8" s="38"/>
    </row>
    <row r="9" spans="1:9" ht="13.5">
      <c r="A9" s="5" t="e">
        <f t="shared" si="0"/>
        <v>#VALUE!</v>
      </c>
      <c r="B9" s="2">
        <v>13</v>
      </c>
      <c r="C9" s="2" t="s">
        <v>338</v>
      </c>
      <c r="D9" s="2">
        <v>24</v>
      </c>
      <c r="E9" s="2" t="s">
        <v>108</v>
      </c>
      <c r="F9" s="35"/>
      <c r="G9" s="9">
        <f t="shared" si="1"/>
        <v>9.87E-12</v>
      </c>
      <c r="H9" s="9">
        <f t="shared" si="2"/>
      </c>
      <c r="I9" s="38"/>
    </row>
    <row r="10" spans="1:9" ht="13.5">
      <c r="A10" s="5" t="e">
        <f t="shared" si="0"/>
        <v>#VALUE!</v>
      </c>
      <c r="B10" s="2">
        <v>14</v>
      </c>
      <c r="C10" s="2" t="s">
        <v>339</v>
      </c>
      <c r="D10" s="2">
        <v>23</v>
      </c>
      <c r="E10" s="2" t="s">
        <v>57</v>
      </c>
      <c r="F10" s="35"/>
      <c r="G10" s="9">
        <f t="shared" si="1"/>
        <v>9.86E-12</v>
      </c>
      <c r="H10" s="9">
        <f t="shared" si="2"/>
      </c>
      <c r="I10" s="38"/>
    </row>
    <row r="11" spans="1:9" ht="13.5">
      <c r="A11" s="5" t="e">
        <f t="shared" si="0"/>
        <v>#VALUE!</v>
      </c>
      <c r="F11" s="35"/>
      <c r="G11" s="9">
        <f t="shared" si="1"/>
        <v>1E-11</v>
      </c>
      <c r="H11" s="9">
        <f t="shared" si="2"/>
      </c>
      <c r="I11" s="38" t="s">
        <v>307</v>
      </c>
    </row>
    <row r="12" spans="1:9" ht="13.5">
      <c r="A12" s="5" t="e">
        <f t="shared" si="0"/>
        <v>#VALUE!</v>
      </c>
      <c r="F12" s="35"/>
      <c r="G12" s="9">
        <f t="shared" si="1"/>
        <v>1E-11</v>
      </c>
      <c r="H12" s="9">
        <f t="shared" si="2"/>
      </c>
      <c r="I12" s="38"/>
    </row>
    <row r="13" spans="1:9" ht="13.5">
      <c r="A13" s="5" t="e">
        <f t="shared" si="0"/>
        <v>#VALUE!</v>
      </c>
      <c r="F13" s="35"/>
      <c r="G13" s="9">
        <f t="shared" si="1"/>
        <v>1E-11</v>
      </c>
      <c r="H13" s="9">
        <f t="shared" si="2"/>
      </c>
      <c r="I13" s="38"/>
    </row>
    <row r="14" spans="1:9" ht="13.5">
      <c r="A14" s="5" t="e">
        <f t="shared" si="0"/>
        <v>#VALUE!</v>
      </c>
      <c r="F14" s="35"/>
      <c r="G14" s="9">
        <f t="shared" si="1"/>
        <v>1E-11</v>
      </c>
      <c r="H14" s="9">
        <f t="shared" si="2"/>
      </c>
      <c r="I14" s="38"/>
    </row>
    <row r="15" spans="1:9" ht="13.5">
      <c r="A15" s="5" t="e">
        <f t="shared" si="0"/>
        <v>#VALUE!</v>
      </c>
      <c r="E15"/>
      <c r="F15" s="35"/>
      <c r="G15" s="9">
        <f t="shared" si="1"/>
        <v>1E-11</v>
      </c>
      <c r="H15" s="9">
        <f t="shared" si="2"/>
      </c>
      <c r="I15" s="38"/>
    </row>
    <row r="16" spans="1:9" ht="13.5">
      <c r="A16" s="5" t="e">
        <f t="shared" si="0"/>
        <v>#VALUE!</v>
      </c>
      <c r="F16" s="35"/>
      <c r="G16" s="9">
        <f t="shared" si="1"/>
        <v>1E-11</v>
      </c>
      <c r="H16" s="9">
        <f t="shared" si="2"/>
      </c>
      <c r="I16" s="38"/>
    </row>
    <row r="17" spans="1:9" ht="13.5">
      <c r="A17" s="5" t="e">
        <f t="shared" si="0"/>
        <v>#VALUE!</v>
      </c>
      <c r="F17" s="35"/>
      <c r="G17" s="9">
        <f t="shared" si="1"/>
        <v>1E-11</v>
      </c>
      <c r="H17" s="9">
        <f t="shared" si="2"/>
      </c>
      <c r="I17" s="38"/>
    </row>
    <row r="18" spans="1:9" ht="14.25" thickBot="1">
      <c r="A18" s="5" t="e">
        <f t="shared" si="0"/>
        <v>#VALUE!</v>
      </c>
      <c r="F18" s="36"/>
      <c r="G18" s="9">
        <f t="shared" si="1"/>
        <v>1E-11</v>
      </c>
      <c r="H18" s="9">
        <f t="shared" si="2"/>
      </c>
      <c r="I18" s="39"/>
    </row>
    <row r="21" ht="13.5">
      <c r="A21" s="2" t="s">
        <v>104</v>
      </c>
    </row>
    <row r="22" spans="1:10" ht="25.5" customHeight="1">
      <c r="A22" s="95" t="s">
        <v>387</v>
      </c>
      <c r="B22" s="95"/>
      <c r="C22" s="95"/>
      <c r="D22" s="95"/>
      <c r="E22" s="95"/>
      <c r="F22" s="95"/>
      <c r="G22" s="95"/>
      <c r="H22" s="95"/>
      <c r="I22" s="95"/>
      <c r="J22" s="20"/>
    </row>
    <row r="23" spans="1:10" ht="13.5">
      <c r="A23" s="95" t="s">
        <v>156</v>
      </c>
      <c r="B23" s="95"/>
      <c r="C23" s="19"/>
      <c r="D23" s="19"/>
      <c r="E23" s="19" t="s">
        <v>208</v>
      </c>
      <c r="F23" s="19" t="s">
        <v>158</v>
      </c>
      <c r="G23" s="19"/>
      <c r="H23" s="19"/>
      <c r="I23" s="19"/>
      <c r="J23" s="20"/>
    </row>
    <row r="24" spans="1:10" ht="21.75" customHeight="1">
      <c r="A24" s="21"/>
      <c r="B24" s="21"/>
      <c r="C24" s="21"/>
      <c r="D24" s="21"/>
      <c r="E24" s="21" t="s">
        <v>159</v>
      </c>
      <c r="F24" s="21"/>
      <c r="G24" s="20"/>
      <c r="H24" s="21"/>
      <c r="I24" s="21"/>
      <c r="J24" s="21"/>
    </row>
    <row r="25" spans="1:10" ht="13.5">
      <c r="A25" s="21"/>
      <c r="B25" s="21"/>
      <c r="C25" s="21" t="s">
        <v>160</v>
      </c>
      <c r="D25" s="21"/>
      <c r="E25" s="21" t="s">
        <v>161</v>
      </c>
      <c r="F25" s="21"/>
      <c r="G25" s="20"/>
      <c r="H25" s="21" t="s">
        <v>162</v>
      </c>
      <c r="I25" s="21"/>
      <c r="J25" s="21"/>
    </row>
    <row r="26" spans="1:10" ht="13.5">
      <c r="A26" s="21"/>
      <c r="B26" s="21"/>
      <c r="C26" s="21" t="s">
        <v>160</v>
      </c>
      <c r="D26" s="21"/>
      <c r="E26" s="21" t="s">
        <v>163</v>
      </c>
      <c r="F26" s="21"/>
      <c r="G26" s="20"/>
      <c r="H26" s="21" t="s">
        <v>162</v>
      </c>
      <c r="I26" s="21"/>
      <c r="J26" s="21"/>
    </row>
    <row r="27" spans="1:10" ht="13.5">
      <c r="A27" s="21"/>
      <c r="B27" s="21"/>
      <c r="C27" s="21" t="s">
        <v>160</v>
      </c>
      <c r="D27" s="21"/>
      <c r="E27" s="21" t="s">
        <v>164</v>
      </c>
      <c r="F27" s="21"/>
      <c r="G27" s="20"/>
      <c r="H27" s="21" t="s">
        <v>162</v>
      </c>
      <c r="I27" s="21"/>
      <c r="J27" s="21"/>
    </row>
    <row r="28" spans="1:10" ht="13.5">
      <c r="A28" s="21"/>
      <c r="B28" s="21"/>
      <c r="C28" s="21"/>
      <c r="D28" s="21"/>
      <c r="E28" s="21"/>
      <c r="F28" s="21"/>
      <c r="G28" s="21"/>
      <c r="H28" s="21"/>
      <c r="I28" s="21"/>
      <c r="J28" s="21"/>
    </row>
    <row r="29" spans="1:10" ht="13.5">
      <c r="A29" s="91" t="s">
        <v>165</v>
      </c>
      <c r="B29" s="91"/>
      <c r="C29" s="21"/>
      <c r="D29" s="21"/>
      <c r="E29" s="21"/>
      <c r="F29" s="21"/>
      <c r="H29" s="21"/>
      <c r="I29" s="21"/>
      <c r="J29" s="21"/>
    </row>
    <row r="30" spans="1:8" ht="13.5">
      <c r="A30" s="91" t="s">
        <v>167</v>
      </c>
      <c r="B30" s="91"/>
      <c r="C30" s="91"/>
      <c r="D30" s="91" t="s">
        <v>308</v>
      </c>
      <c r="E30" s="91"/>
      <c r="F30" s="21"/>
      <c r="G30" s="22"/>
      <c r="H30" s="22"/>
    </row>
    <row r="31" spans="1:8" ht="13.5">
      <c r="A31" s="94" t="s">
        <v>168</v>
      </c>
      <c r="B31" s="94"/>
      <c r="C31" s="22" t="s">
        <v>169</v>
      </c>
      <c r="D31" s="91"/>
      <c r="E31" s="91"/>
      <c r="F31" s="22"/>
      <c r="G31" s="22"/>
      <c r="H31" s="24"/>
    </row>
    <row r="32" spans="1:8" ht="13.5">
      <c r="A32" s="21"/>
      <c r="B32" s="20"/>
      <c r="C32" s="22" t="s">
        <v>170</v>
      </c>
      <c r="D32" s="91"/>
      <c r="E32" s="91"/>
      <c r="F32" s="21"/>
      <c r="G32" s="22"/>
      <c r="H32" s="24"/>
    </row>
    <row r="33" spans="1:8" ht="13.5">
      <c r="A33" s="21"/>
      <c r="B33" s="20"/>
      <c r="C33" s="22" t="s">
        <v>171</v>
      </c>
      <c r="D33" s="91"/>
      <c r="E33" s="91"/>
      <c r="F33" s="21"/>
      <c r="G33" s="22"/>
      <c r="H33" s="24"/>
    </row>
    <row r="34" spans="1:8" ht="13.5">
      <c r="A34" s="21"/>
      <c r="B34" s="20"/>
      <c r="C34" s="22" t="s">
        <v>172</v>
      </c>
      <c r="D34" s="91"/>
      <c r="E34" s="91"/>
      <c r="F34" s="21"/>
      <c r="G34" s="22"/>
      <c r="H34" s="24"/>
    </row>
    <row r="35" spans="1:8" ht="13.5">
      <c r="A35" s="21"/>
      <c r="B35" s="20"/>
      <c r="C35" s="22" t="s">
        <v>173</v>
      </c>
      <c r="D35" s="91"/>
      <c r="E35" s="91"/>
      <c r="F35" s="21"/>
      <c r="G35" s="22"/>
      <c r="H35" s="24"/>
    </row>
    <row r="36" spans="1:10" ht="13.5">
      <c r="A36" s="21"/>
      <c r="B36" s="21"/>
      <c r="C36" s="21" t="s">
        <v>160</v>
      </c>
      <c r="D36" s="21"/>
      <c r="E36" s="21"/>
      <c r="F36" s="21"/>
      <c r="G36" s="21"/>
      <c r="H36" s="21"/>
      <c r="I36" s="21"/>
      <c r="J36" s="21"/>
    </row>
    <row r="37" spans="1:9" ht="13.5">
      <c r="A37" s="21" t="s">
        <v>174</v>
      </c>
      <c r="B37" s="21"/>
      <c r="C37" s="21" t="s">
        <v>175</v>
      </c>
      <c r="D37" s="21" t="s">
        <v>176</v>
      </c>
      <c r="E37" s="21"/>
      <c r="F37" s="21"/>
      <c r="G37" s="21"/>
      <c r="H37" s="23"/>
      <c r="I37" s="21"/>
    </row>
    <row r="38" spans="1:9" ht="13.5">
      <c r="A38" s="21" t="s">
        <v>177</v>
      </c>
      <c r="B38" s="21"/>
      <c r="C38" s="21"/>
      <c r="D38" s="21" t="s">
        <v>178</v>
      </c>
      <c r="E38" s="21"/>
      <c r="F38" s="21"/>
      <c r="G38" s="21"/>
      <c r="H38" s="21"/>
      <c r="I38" s="21"/>
    </row>
    <row r="39" spans="1:10" ht="13.5">
      <c r="A39" s="91" t="s">
        <v>179</v>
      </c>
      <c r="B39" s="91"/>
      <c r="C39" s="91"/>
      <c r="D39" s="91"/>
      <c r="E39" s="22" t="s">
        <v>180</v>
      </c>
      <c r="G39" s="21"/>
      <c r="I39" s="21"/>
      <c r="J39" s="21"/>
    </row>
    <row r="40" spans="1:10" ht="13.5">
      <c r="A40" s="21"/>
      <c r="B40" s="21"/>
      <c r="C40" s="21"/>
      <c r="D40" s="21"/>
      <c r="E40" s="21"/>
      <c r="F40" s="21"/>
      <c r="G40" s="21"/>
      <c r="H40" s="21"/>
      <c r="I40" s="21"/>
      <c r="J40" s="21"/>
    </row>
    <row r="41" spans="1:10" ht="13.5">
      <c r="A41" s="20"/>
      <c r="B41" s="20"/>
      <c r="C41" s="20"/>
      <c r="D41" s="20"/>
      <c r="E41" s="20"/>
      <c r="F41" s="20"/>
      <c r="G41" s="25"/>
      <c r="H41" s="25"/>
      <c r="I41" s="20"/>
      <c r="J41" s="20"/>
    </row>
    <row r="42" spans="1:10" s="7" customFormat="1" ht="13.5">
      <c r="A42" s="19" t="s">
        <v>100</v>
      </c>
      <c r="B42" s="19" t="s">
        <v>0</v>
      </c>
      <c r="C42" s="22" t="s">
        <v>186</v>
      </c>
      <c r="D42" s="22" t="s">
        <v>97</v>
      </c>
      <c r="E42" s="22" t="s">
        <v>98</v>
      </c>
      <c r="F42" s="22" t="s">
        <v>181</v>
      </c>
      <c r="G42" s="30" t="s">
        <v>309</v>
      </c>
      <c r="H42" s="1"/>
      <c r="J42" s="19"/>
    </row>
    <row r="43" spans="1:7" ht="13.5">
      <c r="A43" s="5">
        <v>1</v>
      </c>
      <c r="B43" t="e">
        <f aca="true" t="shared" si="3" ref="B43:F57">VLOOKUP($A43,$A$4:$F$18,B$1,0)</f>
        <v>#N/A</v>
      </c>
      <c r="C43" t="e">
        <f t="shared" si="3"/>
        <v>#N/A</v>
      </c>
      <c r="D43" t="e">
        <f t="shared" si="3"/>
        <v>#N/A</v>
      </c>
      <c r="E43" t="e">
        <f t="shared" si="3"/>
        <v>#N/A</v>
      </c>
      <c r="F43" s="6" t="e">
        <f t="shared" si="3"/>
        <v>#N/A</v>
      </c>
      <c r="G43">
        <v>10</v>
      </c>
    </row>
    <row r="44" spans="1:7" ht="13.5">
      <c r="A44" s="5">
        <v>2</v>
      </c>
      <c r="B44" t="e">
        <f t="shared" si="3"/>
        <v>#N/A</v>
      </c>
      <c r="C44" t="e">
        <f t="shared" si="3"/>
        <v>#N/A</v>
      </c>
      <c r="D44" t="e">
        <f t="shared" si="3"/>
        <v>#N/A</v>
      </c>
      <c r="E44" t="e">
        <f t="shared" si="3"/>
        <v>#N/A</v>
      </c>
      <c r="F44" s="6" t="e">
        <f t="shared" si="3"/>
        <v>#N/A</v>
      </c>
      <c r="G44">
        <v>9</v>
      </c>
    </row>
    <row r="45" spans="1:7" ht="13.5">
      <c r="A45" s="5">
        <v>3</v>
      </c>
      <c r="B45" t="e">
        <f t="shared" si="3"/>
        <v>#N/A</v>
      </c>
      <c r="C45" t="e">
        <f t="shared" si="3"/>
        <v>#N/A</v>
      </c>
      <c r="D45" t="e">
        <f t="shared" si="3"/>
        <v>#N/A</v>
      </c>
      <c r="E45" t="e">
        <f t="shared" si="3"/>
        <v>#N/A</v>
      </c>
      <c r="F45" s="6" t="e">
        <f t="shared" si="3"/>
        <v>#N/A</v>
      </c>
      <c r="G45">
        <v>8</v>
      </c>
    </row>
    <row r="46" spans="1:9" ht="13.5">
      <c r="A46" s="5">
        <v>4</v>
      </c>
      <c r="B46" t="e">
        <f t="shared" si="3"/>
        <v>#N/A</v>
      </c>
      <c r="C46" t="e">
        <f t="shared" si="3"/>
        <v>#N/A</v>
      </c>
      <c r="D46" t="e">
        <f t="shared" si="3"/>
        <v>#N/A</v>
      </c>
      <c r="E46" t="e">
        <f t="shared" si="3"/>
        <v>#N/A</v>
      </c>
      <c r="F46" s="6" t="e">
        <f t="shared" si="3"/>
        <v>#N/A</v>
      </c>
      <c r="G46">
        <v>7</v>
      </c>
      <c r="H46" s="4"/>
      <c r="I46" s="5"/>
    </row>
    <row r="47" spans="1:10" ht="13.5">
      <c r="A47" s="5">
        <v>5</v>
      </c>
      <c r="B47" t="e">
        <f t="shared" si="3"/>
        <v>#N/A</v>
      </c>
      <c r="C47" t="e">
        <f t="shared" si="3"/>
        <v>#N/A</v>
      </c>
      <c r="D47" t="e">
        <f t="shared" si="3"/>
        <v>#N/A</v>
      </c>
      <c r="E47" t="e">
        <f t="shared" si="3"/>
        <v>#N/A</v>
      </c>
      <c r="F47" s="6" t="e">
        <f t="shared" si="3"/>
        <v>#N/A</v>
      </c>
      <c r="G47">
        <v>6</v>
      </c>
      <c r="H47" s="4"/>
      <c r="I47" s="5"/>
      <c r="J47"/>
    </row>
    <row r="48" spans="1:9" ht="13.5">
      <c r="A48" s="5">
        <v>6</v>
      </c>
      <c r="B48" t="e">
        <f t="shared" si="3"/>
        <v>#N/A</v>
      </c>
      <c r="C48" t="e">
        <f t="shared" si="3"/>
        <v>#N/A</v>
      </c>
      <c r="D48" t="e">
        <f t="shared" si="3"/>
        <v>#N/A</v>
      </c>
      <c r="E48" t="e">
        <f t="shared" si="3"/>
        <v>#N/A</v>
      </c>
      <c r="F48" s="6" t="e">
        <f t="shared" si="3"/>
        <v>#N/A</v>
      </c>
      <c r="G48">
        <v>5</v>
      </c>
      <c r="H48" s="4"/>
      <c r="I48" s="5"/>
    </row>
    <row r="49" spans="1:9" ht="13.5">
      <c r="A49" s="5">
        <v>7</v>
      </c>
      <c r="B49" t="e">
        <f t="shared" si="3"/>
        <v>#N/A</v>
      </c>
      <c r="C49" t="e">
        <f t="shared" si="3"/>
        <v>#N/A</v>
      </c>
      <c r="D49" t="e">
        <f t="shared" si="3"/>
        <v>#N/A</v>
      </c>
      <c r="E49" t="e">
        <f t="shared" si="3"/>
        <v>#N/A</v>
      </c>
      <c r="F49" s="6" t="e">
        <f t="shared" si="3"/>
        <v>#N/A</v>
      </c>
      <c r="G49">
        <v>4</v>
      </c>
      <c r="H49" s="4"/>
      <c r="I49" s="5"/>
    </row>
    <row r="50" spans="1:9" ht="13.5">
      <c r="A50" s="5">
        <v>8</v>
      </c>
      <c r="B50" t="e">
        <f t="shared" si="3"/>
        <v>#N/A</v>
      </c>
      <c r="C50" t="e">
        <f t="shared" si="3"/>
        <v>#N/A</v>
      </c>
      <c r="D50" t="e">
        <f t="shared" si="3"/>
        <v>#N/A</v>
      </c>
      <c r="E50" t="e">
        <f t="shared" si="3"/>
        <v>#N/A</v>
      </c>
      <c r="F50" s="6" t="e">
        <f t="shared" si="3"/>
        <v>#N/A</v>
      </c>
      <c r="G50">
        <v>3</v>
      </c>
      <c r="H50" s="4"/>
      <c r="I50" s="5"/>
    </row>
    <row r="51" spans="1:9" ht="13.5">
      <c r="A51" s="5">
        <v>9</v>
      </c>
      <c r="B51" t="e">
        <f t="shared" si="3"/>
        <v>#N/A</v>
      </c>
      <c r="C51" t="e">
        <f t="shared" si="3"/>
        <v>#N/A</v>
      </c>
      <c r="D51" t="e">
        <f t="shared" si="3"/>
        <v>#N/A</v>
      </c>
      <c r="E51" t="e">
        <f t="shared" si="3"/>
        <v>#N/A</v>
      </c>
      <c r="F51" s="6" t="e">
        <f t="shared" si="3"/>
        <v>#N/A</v>
      </c>
      <c r="G51">
        <v>2</v>
      </c>
      <c r="H51" s="4"/>
      <c r="I51" s="5"/>
    </row>
    <row r="52" spans="1:9" ht="13.5">
      <c r="A52" s="5">
        <v>10</v>
      </c>
      <c r="B52" t="e">
        <f t="shared" si="3"/>
        <v>#N/A</v>
      </c>
      <c r="C52" t="e">
        <f t="shared" si="3"/>
        <v>#N/A</v>
      </c>
      <c r="D52" t="e">
        <f t="shared" si="3"/>
        <v>#N/A</v>
      </c>
      <c r="E52" t="e">
        <f t="shared" si="3"/>
        <v>#N/A</v>
      </c>
      <c r="F52" s="6" t="e">
        <f t="shared" si="3"/>
        <v>#N/A</v>
      </c>
      <c r="G52">
        <v>1</v>
      </c>
      <c r="H52" s="4"/>
      <c r="I52" s="5"/>
    </row>
    <row r="53" spans="1:9" ht="13.5">
      <c r="A53" s="5">
        <v>11</v>
      </c>
      <c r="B53" t="e">
        <f t="shared" si="3"/>
        <v>#N/A</v>
      </c>
      <c r="C53" t="e">
        <f t="shared" si="3"/>
        <v>#N/A</v>
      </c>
      <c r="D53" t="e">
        <f t="shared" si="3"/>
        <v>#N/A</v>
      </c>
      <c r="E53" t="e">
        <f t="shared" si="3"/>
        <v>#N/A</v>
      </c>
      <c r="F53" s="6" t="e">
        <f t="shared" si="3"/>
        <v>#N/A</v>
      </c>
      <c r="H53" s="4"/>
      <c r="I53" s="5"/>
    </row>
    <row r="54" spans="1:9" ht="13.5">
      <c r="A54" s="5">
        <v>12</v>
      </c>
      <c r="B54" t="e">
        <f t="shared" si="3"/>
        <v>#N/A</v>
      </c>
      <c r="C54" t="e">
        <f t="shared" si="3"/>
        <v>#N/A</v>
      </c>
      <c r="D54" t="e">
        <f t="shared" si="3"/>
        <v>#N/A</v>
      </c>
      <c r="E54" t="e">
        <f t="shared" si="3"/>
        <v>#N/A</v>
      </c>
      <c r="F54" s="6" t="e">
        <f t="shared" si="3"/>
        <v>#N/A</v>
      </c>
      <c r="G54" s="4"/>
      <c r="H54" s="4"/>
      <c r="I54" s="5"/>
    </row>
    <row r="55" spans="1:9" ht="13.5">
      <c r="A55" s="5">
        <v>13</v>
      </c>
      <c r="B55" t="e">
        <f t="shared" si="3"/>
        <v>#N/A</v>
      </c>
      <c r="C55" t="e">
        <f t="shared" si="3"/>
        <v>#N/A</v>
      </c>
      <c r="D55" t="e">
        <f t="shared" si="3"/>
        <v>#N/A</v>
      </c>
      <c r="E55" t="e">
        <f t="shared" si="3"/>
        <v>#N/A</v>
      </c>
      <c r="F55" s="6" t="e">
        <f t="shared" si="3"/>
        <v>#N/A</v>
      </c>
      <c r="G55" s="4"/>
      <c r="H55" s="4"/>
      <c r="I55" s="5"/>
    </row>
    <row r="56" spans="1:9" ht="13.5">
      <c r="A56" s="5">
        <v>14</v>
      </c>
      <c r="B56" t="e">
        <f t="shared" si="3"/>
        <v>#N/A</v>
      </c>
      <c r="C56" t="e">
        <f t="shared" si="3"/>
        <v>#N/A</v>
      </c>
      <c r="D56" t="e">
        <f t="shared" si="3"/>
        <v>#N/A</v>
      </c>
      <c r="E56" t="e">
        <f t="shared" si="3"/>
        <v>#N/A</v>
      </c>
      <c r="F56" s="6" t="e">
        <f t="shared" si="3"/>
        <v>#N/A</v>
      </c>
      <c r="G56" s="4"/>
      <c r="H56" s="4"/>
      <c r="I56" s="5"/>
    </row>
    <row r="57" spans="1:9" ht="13.5">
      <c r="A57" s="5">
        <v>15</v>
      </c>
      <c r="B57" t="e">
        <f t="shared" si="3"/>
        <v>#N/A</v>
      </c>
      <c r="C57" t="e">
        <f t="shared" si="3"/>
        <v>#N/A</v>
      </c>
      <c r="D57" t="e">
        <f t="shared" si="3"/>
        <v>#N/A</v>
      </c>
      <c r="E57" t="e">
        <f t="shared" si="3"/>
        <v>#N/A</v>
      </c>
      <c r="F57" s="6" t="e">
        <f t="shared" si="3"/>
        <v>#N/A</v>
      </c>
      <c r="G57" s="4"/>
      <c r="H57" s="4"/>
      <c r="I57" s="5"/>
    </row>
    <row r="58" spans="1:9" ht="15.75" customHeight="1">
      <c r="A58" s="21"/>
      <c r="B58" s="21"/>
      <c r="C58" s="21"/>
      <c r="D58" s="21"/>
      <c r="E58" s="21"/>
      <c r="F58" s="26"/>
      <c r="G58" s="26"/>
      <c r="H58" s="26"/>
      <c r="I58" s="27"/>
    </row>
    <row r="59" spans="1:12" s="20" customFormat="1" ht="13.5">
      <c r="A59" s="21" t="s">
        <v>193</v>
      </c>
      <c r="B59" s="21"/>
      <c r="C59" s="21"/>
      <c r="D59" s="21"/>
      <c r="E59" s="28">
        <v>0</v>
      </c>
      <c r="F59" s="21"/>
      <c r="G59" s="21"/>
      <c r="H59" s="21"/>
      <c r="I59" s="21"/>
      <c r="J59" s="21"/>
      <c r="K59" s="21"/>
      <c r="L59" s="21"/>
    </row>
    <row r="60" spans="1:12" s="20" customFormat="1" ht="13.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</row>
    <row r="61" spans="1:12" s="20" customFormat="1" ht="13.5">
      <c r="A61" s="21" t="s">
        <v>194</v>
      </c>
      <c r="B61" s="21"/>
      <c r="C61" s="21"/>
      <c r="D61" s="21"/>
      <c r="E61" s="21" t="s">
        <v>195</v>
      </c>
      <c r="F61" s="21"/>
      <c r="G61" s="21"/>
      <c r="H61" s="21"/>
      <c r="I61" s="21"/>
      <c r="J61" s="21"/>
      <c r="K61" s="21"/>
      <c r="L61" s="21"/>
    </row>
    <row r="62" spans="1:12" s="20" customFormat="1" ht="13.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</row>
    <row r="63" spans="1:12" s="20" customFormat="1" ht="13.5">
      <c r="A63" s="21" t="s">
        <v>196</v>
      </c>
      <c r="B63" s="21"/>
      <c r="C63" s="21"/>
      <c r="D63" s="21"/>
      <c r="E63" s="21" t="s">
        <v>195</v>
      </c>
      <c r="F63" s="21"/>
      <c r="G63" s="21"/>
      <c r="H63" s="21"/>
      <c r="I63" s="21"/>
      <c r="J63" s="21"/>
      <c r="K63" s="21"/>
      <c r="L63" s="21"/>
    </row>
    <row r="64" spans="1:12" s="20" customFormat="1" ht="13.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</row>
    <row r="65" spans="1:12" s="20" customFormat="1" ht="13.5">
      <c r="A65" s="21" t="s">
        <v>197</v>
      </c>
      <c r="B65" s="21"/>
      <c r="C65" s="21"/>
      <c r="D65" s="21"/>
      <c r="E65" s="21" t="s">
        <v>195</v>
      </c>
      <c r="F65" s="21"/>
      <c r="G65" s="21"/>
      <c r="H65" s="21"/>
      <c r="I65" s="21"/>
      <c r="J65" s="21"/>
      <c r="K65" s="21"/>
      <c r="L65" s="21"/>
    </row>
    <row r="66" spans="1:12" s="20" customFormat="1" ht="13.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</row>
    <row r="67" spans="1:12" s="20" customFormat="1" ht="13.5">
      <c r="A67" s="21" t="s">
        <v>198</v>
      </c>
      <c r="B67" s="21"/>
      <c r="C67" s="21"/>
      <c r="D67" s="21"/>
      <c r="E67" s="28">
        <v>0</v>
      </c>
      <c r="F67" s="21"/>
      <c r="G67" s="21"/>
      <c r="H67" s="21"/>
      <c r="I67" s="21"/>
      <c r="J67" s="21"/>
      <c r="K67" s="21"/>
      <c r="L67" s="21"/>
    </row>
    <row r="68" spans="1:12" s="20" customFormat="1" ht="13.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</row>
    <row r="69" spans="1:12" s="20" customFormat="1" ht="13.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</row>
    <row r="70" spans="1:12" s="20" customFormat="1" ht="13.5">
      <c r="A70" s="21" t="s">
        <v>199</v>
      </c>
      <c r="B70" s="21"/>
      <c r="C70" s="21"/>
      <c r="D70" s="21"/>
      <c r="E70" s="21" t="s">
        <v>195</v>
      </c>
      <c r="F70" s="21"/>
      <c r="G70" s="21"/>
      <c r="H70" s="21"/>
      <c r="I70" s="21"/>
      <c r="J70" s="21"/>
      <c r="K70" s="21"/>
      <c r="L70" s="21"/>
    </row>
    <row r="71" spans="1:12" s="20" customFormat="1" ht="13.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</row>
    <row r="72" spans="1:12" s="20" customFormat="1" ht="13.5">
      <c r="A72" s="21"/>
      <c r="B72" s="21" t="s">
        <v>200</v>
      </c>
      <c r="C72" s="21" t="s">
        <v>201</v>
      </c>
      <c r="D72" s="21" t="s">
        <v>202</v>
      </c>
      <c r="E72" s="21"/>
      <c r="F72" s="21"/>
      <c r="G72" s="21"/>
      <c r="H72" s="21"/>
      <c r="I72" s="21"/>
      <c r="J72" s="21" t="s">
        <v>203</v>
      </c>
      <c r="K72" s="21"/>
      <c r="L72" s="21"/>
    </row>
    <row r="73" spans="1:12" s="20" customFormat="1" ht="13.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</row>
    <row r="74" spans="1:12" s="20" customFormat="1" ht="13.5">
      <c r="A74" s="21" t="s">
        <v>204</v>
      </c>
      <c r="B74" s="21"/>
      <c r="C74" s="21"/>
      <c r="D74" s="21"/>
      <c r="E74" s="21"/>
      <c r="F74" s="21"/>
      <c r="G74" s="21" t="s">
        <v>205</v>
      </c>
      <c r="K74" s="21"/>
      <c r="L74" s="21"/>
    </row>
    <row r="76" spans="2:9" ht="13.5">
      <c r="B76" s="7" t="s">
        <v>100</v>
      </c>
      <c r="C76" s="7" t="s">
        <v>56</v>
      </c>
      <c r="D76" s="7" t="s">
        <v>101</v>
      </c>
      <c r="G76"/>
      <c r="H76" s="1" t="s">
        <v>98</v>
      </c>
      <c r="I76" s="1" t="s">
        <v>309</v>
      </c>
    </row>
    <row r="77" spans="2:9" ht="13.5">
      <c r="B77" s="2">
        <f aca="true" t="shared" si="4" ref="B77:B87">RANK(E77,$E$77:$E$92)</f>
        <v>1</v>
      </c>
      <c r="C77" t="s">
        <v>310</v>
      </c>
      <c r="D77" s="2">
        <f aca="true" t="shared" si="5" ref="D77:D90">SUMIF(E$43:E$55,C77,G$43:G$53)</f>
        <v>0</v>
      </c>
      <c r="E77" s="8">
        <f>D77+(13/1000000)</f>
        <v>1.3E-05</v>
      </c>
      <c r="G77">
        <v>1</v>
      </c>
      <c r="H77" t="str">
        <f>VLOOKUP($G77,$B$77:$D$92,$B1,0)</f>
        <v>ﾌﾛｲﾃﾞ</v>
      </c>
      <c r="I77">
        <f aca="true" t="shared" si="6" ref="I77:I90">VLOOKUP($G77,$B$77:$D$92,$C$1,0)</f>
        <v>0</v>
      </c>
    </row>
    <row r="78" spans="2:9" ht="13.5">
      <c r="B78" s="2">
        <f t="shared" si="4"/>
        <v>2</v>
      </c>
      <c r="C78" t="s">
        <v>311</v>
      </c>
      <c r="D78" s="2">
        <f t="shared" si="5"/>
        <v>0</v>
      </c>
      <c r="E78" s="8">
        <f>D78+(12/1000000)</f>
        <v>1.2E-05</v>
      </c>
      <c r="G78">
        <v>2</v>
      </c>
      <c r="H78" t="str">
        <f>VLOOKUP($G78,$B$77:$D$92,$B1,0)</f>
        <v>R&amp;D</v>
      </c>
      <c r="I78">
        <f t="shared" si="6"/>
        <v>0</v>
      </c>
    </row>
    <row r="79" spans="2:9" ht="13.5">
      <c r="B79" s="2">
        <f t="shared" si="4"/>
        <v>3</v>
      </c>
      <c r="C79" t="s">
        <v>79</v>
      </c>
      <c r="D79" s="2">
        <f t="shared" si="5"/>
        <v>0</v>
      </c>
      <c r="E79" s="8">
        <f>D79+(11/1000000)</f>
        <v>1.1E-05</v>
      </c>
      <c r="G79">
        <v>3</v>
      </c>
      <c r="H79" t="str">
        <f>VLOOKUP($G79,$B$77:$D$92,$B1,0)</f>
        <v>東京電力</v>
      </c>
      <c r="I79">
        <f t="shared" si="6"/>
        <v>0</v>
      </c>
    </row>
    <row r="80" spans="2:9" ht="13.5">
      <c r="B80" s="2">
        <f t="shared" si="4"/>
        <v>4</v>
      </c>
      <c r="C80" t="s">
        <v>141</v>
      </c>
      <c r="D80" s="2">
        <f t="shared" si="5"/>
        <v>0</v>
      </c>
      <c r="E80" s="8">
        <f>D80+(10/1000000)</f>
        <v>1E-05</v>
      </c>
      <c r="G80">
        <v>4</v>
      </c>
      <c r="H80" t="str">
        <f>VLOOKUP($G80,$B$77:$D$92,$B1,0)</f>
        <v>パワー</v>
      </c>
      <c r="I80">
        <f t="shared" si="6"/>
        <v>0</v>
      </c>
    </row>
    <row r="81" spans="2:9" ht="13.5">
      <c r="B81" s="2">
        <f t="shared" si="4"/>
        <v>5</v>
      </c>
      <c r="C81" t="s">
        <v>61</v>
      </c>
      <c r="D81" s="2">
        <f t="shared" si="5"/>
        <v>0</v>
      </c>
      <c r="E81" s="8">
        <f>D81+(9/1000000)</f>
        <v>9E-06</v>
      </c>
      <c r="G81">
        <v>5</v>
      </c>
      <c r="H81" t="str">
        <f>VLOOKUP($G81,$B$77:$D$92,$B1,0)</f>
        <v>宇都宮</v>
      </c>
      <c r="I81">
        <f t="shared" si="6"/>
        <v>0</v>
      </c>
    </row>
    <row r="82" spans="2:9" ht="13.5">
      <c r="B82" s="2">
        <f t="shared" si="4"/>
        <v>6</v>
      </c>
      <c r="C82" t="s">
        <v>81</v>
      </c>
      <c r="D82" s="2">
        <f t="shared" si="5"/>
        <v>0</v>
      </c>
      <c r="E82" s="8">
        <f>D82+(8/1000000)</f>
        <v>8E-06</v>
      </c>
      <c r="G82">
        <v>6</v>
      </c>
      <c r="H82" t="str">
        <f>VLOOKUP($G82,$B$77:$D$92,$B1,0)</f>
        <v>県庁</v>
      </c>
      <c r="I82">
        <f t="shared" si="6"/>
        <v>0</v>
      </c>
    </row>
    <row r="83" spans="2:9" ht="13.5">
      <c r="B83" s="2">
        <f t="shared" si="4"/>
        <v>7</v>
      </c>
      <c r="C83" t="s">
        <v>312</v>
      </c>
      <c r="D83" s="2">
        <f t="shared" si="5"/>
        <v>0</v>
      </c>
      <c r="E83" s="8">
        <f>D83+(7/1000000)</f>
        <v>7E-06</v>
      </c>
      <c r="G83">
        <v>7</v>
      </c>
      <c r="H83" t="str">
        <f>VLOOKUP($G83,$B$77:$D$92,$B1,0)</f>
        <v>ｼｬﾛｰﾑ</v>
      </c>
      <c r="I83">
        <f t="shared" si="6"/>
        <v>0</v>
      </c>
    </row>
    <row r="84" spans="2:9" ht="13.5">
      <c r="B84" s="2">
        <f t="shared" si="4"/>
        <v>8</v>
      </c>
      <c r="C84" t="s">
        <v>313</v>
      </c>
      <c r="D84" s="2">
        <f t="shared" si="5"/>
        <v>0</v>
      </c>
      <c r="E84" s="8">
        <f>D84+(4/1000000)</f>
        <v>4E-06</v>
      </c>
      <c r="G84">
        <v>8</v>
      </c>
      <c r="H84" t="str">
        <f>VLOOKUP($G84,$B$77:$D$92,$B1,0)</f>
        <v>KS</v>
      </c>
      <c r="I84">
        <f t="shared" si="6"/>
        <v>0</v>
      </c>
    </row>
    <row r="85" spans="2:9" ht="13.5">
      <c r="B85" s="2">
        <f t="shared" si="4"/>
        <v>9</v>
      </c>
      <c r="C85" t="s">
        <v>82</v>
      </c>
      <c r="D85" s="2">
        <f t="shared" si="5"/>
        <v>0</v>
      </c>
      <c r="E85" s="8">
        <f>D85+(3/1000000)</f>
        <v>3E-06</v>
      </c>
      <c r="G85">
        <v>9</v>
      </c>
      <c r="H85" t="str">
        <f>VLOOKUP($G85,$B$77:$D$92,$B1,0)</f>
        <v>富士重工</v>
      </c>
      <c r="I85">
        <f t="shared" si="6"/>
        <v>0</v>
      </c>
    </row>
    <row r="86" spans="2:9" ht="13.5">
      <c r="B86" s="2">
        <f t="shared" si="4"/>
        <v>10</v>
      </c>
      <c r="C86" t="s">
        <v>144</v>
      </c>
      <c r="D86" s="2">
        <f t="shared" si="5"/>
        <v>0</v>
      </c>
      <c r="E86" s="8">
        <f>D86+(2/1000000)</f>
        <v>2E-06</v>
      </c>
      <c r="G86">
        <v>10</v>
      </c>
      <c r="H86" t="str">
        <f>VLOOKUP($G86,$B$77:$D$92,$B1,0)</f>
        <v>ジュニア</v>
      </c>
      <c r="I86">
        <f t="shared" si="6"/>
        <v>0</v>
      </c>
    </row>
    <row r="87" spans="2:9" ht="13.5">
      <c r="B87" s="2">
        <f t="shared" si="4"/>
        <v>11</v>
      </c>
      <c r="C87" t="s">
        <v>145</v>
      </c>
      <c r="D87" s="2">
        <f t="shared" si="5"/>
        <v>0</v>
      </c>
      <c r="E87" s="8">
        <f>D87+(1/1000000)</f>
        <v>1E-06</v>
      </c>
      <c r="G87">
        <v>11</v>
      </c>
      <c r="H87" t="str">
        <f>VLOOKUP($G87,$B$77:$D$92,$B1,0)</f>
        <v>ﾎﾜｲﾄﾊﾟﾚｯﾄ</v>
      </c>
      <c r="I87">
        <f t="shared" si="6"/>
        <v>0</v>
      </c>
    </row>
    <row r="88" spans="2:9" ht="13.5">
      <c r="B88" s="2">
        <f>RANK(E88,$E$77:$E$92)</f>
        <v>12</v>
      </c>
      <c r="C88" t="s">
        <v>76</v>
      </c>
      <c r="D88" s="2">
        <f t="shared" si="5"/>
        <v>0</v>
      </c>
      <c r="E88" s="8">
        <f>D88+(0.9/1000000)</f>
        <v>9.000000000000001E-07</v>
      </c>
      <c r="G88">
        <v>12</v>
      </c>
      <c r="H88" t="str">
        <f>VLOOKUP($G88,$B$77:$D$92,$B1,0)</f>
        <v>市役所</v>
      </c>
      <c r="I88">
        <f t="shared" si="6"/>
        <v>0</v>
      </c>
    </row>
    <row r="89" spans="2:9" ht="13.5">
      <c r="B89" s="2">
        <f>RANK(E89,$E$77:$E$92)</f>
        <v>13</v>
      </c>
      <c r="C89" t="s">
        <v>314</v>
      </c>
      <c r="D89" s="2">
        <f t="shared" si="5"/>
        <v>0</v>
      </c>
      <c r="E89" s="8">
        <f>D89+(0.8/1000000)</f>
        <v>8.000000000000001E-07</v>
      </c>
      <c r="G89">
        <v>13</v>
      </c>
      <c r="H89" t="str">
        <f>VLOOKUP($G89,$B$77:$D$92,$B1,0)</f>
        <v>ﾊﾟﾝｻｰ</v>
      </c>
      <c r="I89">
        <f t="shared" si="6"/>
        <v>0</v>
      </c>
    </row>
    <row r="90" spans="2:9" ht="13.5">
      <c r="B90" s="2">
        <f>RANK(E90,$E$77:$E$92)</f>
        <v>14</v>
      </c>
      <c r="C90" t="s">
        <v>315</v>
      </c>
      <c r="D90" s="2">
        <f t="shared" si="5"/>
        <v>0</v>
      </c>
      <c r="E90" s="8">
        <f>D90+(0.7/1000000)</f>
        <v>7E-07</v>
      </c>
      <c r="G90">
        <v>14</v>
      </c>
      <c r="H90" t="str">
        <f>VLOOKUP($G90,$B$77:$D$92,$B1,0)</f>
        <v>ｼｽﾃｨｰﾅ</v>
      </c>
      <c r="I90">
        <f t="shared" si="6"/>
        <v>0</v>
      </c>
    </row>
    <row r="91" spans="2:9" ht="13.5">
      <c r="B91" s="2">
        <f>RANK(E91,$E$77:$E$92)</f>
        <v>15</v>
      </c>
      <c r="C91" t="s">
        <v>316</v>
      </c>
      <c r="D91" s="2">
        <f>SUMIF(E$30:E$42,C91,I$30:I$42)</f>
        <v>0</v>
      </c>
      <c r="E91" s="8">
        <f>D91+(0.6/1000000)</f>
        <v>6E-07</v>
      </c>
      <c r="G91">
        <v>15</v>
      </c>
      <c r="H91" t="str">
        <f>VLOOKUP($G91,$B$77:$D$92,$B1,0)</f>
        <v>ＴＳＣ</v>
      </c>
      <c r="I91">
        <f>VLOOKUP($G91,$B$77:$D$92,$C$1,0)</f>
        <v>0</v>
      </c>
    </row>
    <row r="92" spans="2:9" ht="13.5">
      <c r="B92" s="2">
        <f>RANK(E92,$E$77:$E$92)</f>
        <v>16</v>
      </c>
      <c r="C92" t="s">
        <v>328</v>
      </c>
      <c r="D92" s="2">
        <f>SUMIF(E$30:E$44,C92,I$30:I$44)</f>
        <v>0</v>
      </c>
      <c r="E92" s="8">
        <f>D92+(0.5/1000000)</f>
        <v>5E-07</v>
      </c>
      <c r="G92">
        <v>16</v>
      </c>
      <c r="H92" t="str">
        <f>VLOOKUP($G92,$B$77:$D$92,$B1,0)</f>
        <v>ＩＣＩ</v>
      </c>
      <c r="I92">
        <f>VLOOKUP($G92,$B$77:$D$92,$C$1,0)</f>
        <v>0</v>
      </c>
    </row>
    <row r="93" spans="4:9" ht="13.5">
      <c r="D93" s="2">
        <f>SUM(D77:D92)</f>
        <v>0</v>
      </c>
      <c r="I93" s="2">
        <f>SUM(I77:I92)</f>
        <v>0</v>
      </c>
    </row>
  </sheetData>
  <mergeCells count="12">
    <mergeCell ref="A22:I22"/>
    <mergeCell ref="A23:B23"/>
    <mergeCell ref="A29:B29"/>
    <mergeCell ref="D35:E35"/>
    <mergeCell ref="A39:D39"/>
    <mergeCell ref="D30:E30"/>
    <mergeCell ref="A30:C30"/>
    <mergeCell ref="D33:E33"/>
    <mergeCell ref="D34:E34"/>
    <mergeCell ref="A31:B31"/>
    <mergeCell ref="D31:E31"/>
    <mergeCell ref="D32:E32"/>
  </mergeCells>
  <printOptions/>
  <pageMargins left="0.7479166666666667" right="0.7479166666666667" top="0.49" bottom="0.52" header="0.5118055555555556" footer="0.5118055555555556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8"/>
  <dimension ref="A1:L93"/>
  <sheetViews>
    <sheetView workbookViewId="0" topLeftCell="A6">
      <selection activeCell="A22" sqref="A22:I22"/>
    </sheetView>
  </sheetViews>
  <sheetFormatPr defaultColWidth="9.00390625" defaultRowHeight="13.5"/>
  <cols>
    <col min="1" max="1" width="8.125" style="2" customWidth="1"/>
    <col min="2" max="2" width="5.125" style="2" customWidth="1"/>
    <col min="3" max="3" width="12.875" style="2" customWidth="1"/>
    <col min="4" max="4" width="6.75390625" style="2" customWidth="1"/>
    <col min="5" max="5" width="10.875" style="2" customWidth="1"/>
    <col min="6" max="6" width="13.50390625" style="2" customWidth="1"/>
    <col min="7" max="8" width="9.75390625" style="2" customWidth="1"/>
    <col min="9" max="9" width="12.50390625" style="2" customWidth="1"/>
    <col min="10" max="10" width="12.875" style="2" customWidth="1"/>
    <col min="11" max="11" width="5.875" style="2" customWidth="1"/>
    <col min="12" max="12" width="4.25390625" style="2" customWidth="1"/>
    <col min="13" max="16384" width="9.00390625" style="2" customWidth="1"/>
  </cols>
  <sheetData>
    <row r="1" spans="1:8" ht="13.5">
      <c r="A1" s="2" t="s">
        <v>102</v>
      </c>
      <c r="B1" s="11">
        <v>2</v>
      </c>
      <c r="C1" s="11">
        <v>3</v>
      </c>
      <c r="D1" s="11">
        <v>4</v>
      </c>
      <c r="E1" s="11">
        <v>5</v>
      </c>
      <c r="F1" s="11">
        <v>6</v>
      </c>
      <c r="G1" s="11">
        <v>9</v>
      </c>
      <c r="H1" s="11">
        <v>10</v>
      </c>
    </row>
    <row r="2" spans="1:6" ht="13.5">
      <c r="A2" s="7" t="s">
        <v>100</v>
      </c>
      <c r="B2" s="7" t="s">
        <v>0</v>
      </c>
      <c r="C2" s="7" t="s">
        <v>1</v>
      </c>
      <c r="D2" s="7" t="s">
        <v>2</v>
      </c>
      <c r="E2" s="7" t="s">
        <v>3</v>
      </c>
      <c r="F2" s="7" t="s">
        <v>137</v>
      </c>
    </row>
    <row r="3" spans="6:9" ht="14.25" thickBot="1">
      <c r="F3" s="2" t="s">
        <v>216</v>
      </c>
      <c r="I3" s="2" t="s">
        <v>217</v>
      </c>
    </row>
    <row r="4" spans="1:9" ht="13.5">
      <c r="A4" s="5" t="e">
        <f>RANK(H4,H$4:H$18,1)</f>
        <v>#VALUE!</v>
      </c>
      <c r="B4" s="2">
        <v>126</v>
      </c>
      <c r="C4" s="2" t="s">
        <v>282</v>
      </c>
      <c r="D4" s="2">
        <v>13</v>
      </c>
      <c r="E4" s="2" t="s">
        <v>283</v>
      </c>
      <c r="F4" s="34"/>
      <c r="G4" s="9">
        <f>F4+((1000-B4)/100000000000000)</f>
        <v>8.74E-12</v>
      </c>
      <c r="H4" s="9">
        <f>IF(G4&gt;0.0001,F4+(100-B4)/100000000000,"")</f>
      </c>
      <c r="I4" s="37"/>
    </row>
    <row r="5" spans="1:9" ht="13.5">
      <c r="A5" s="5" t="e">
        <f aca="true" t="shared" si="0" ref="A5:A18">RANK(H5,H$4:H$18,1)</f>
        <v>#VALUE!</v>
      </c>
      <c r="B5" s="2">
        <v>127</v>
      </c>
      <c r="C5" s="2" t="s">
        <v>62</v>
      </c>
      <c r="D5" s="2">
        <v>29</v>
      </c>
      <c r="E5" s="2" t="s">
        <v>61</v>
      </c>
      <c r="F5" s="35"/>
      <c r="G5" s="9">
        <f aca="true" t="shared" si="1" ref="G5:G18">F5+((1000-B5)/100000000000000)</f>
        <v>8.73E-12</v>
      </c>
      <c r="H5" s="9">
        <f aca="true" t="shared" si="2" ref="H5:H18">IF(G5&gt;0.0001,F5+(100-B5)/100000000000,"")</f>
      </c>
      <c r="I5" s="38" t="s">
        <v>224</v>
      </c>
    </row>
    <row r="6" spans="1:9" ht="13.5">
      <c r="A6" s="5" t="e">
        <f t="shared" si="0"/>
        <v>#VALUE!</v>
      </c>
      <c r="B6" s="2">
        <v>128</v>
      </c>
      <c r="C6" s="2" t="s">
        <v>7</v>
      </c>
      <c r="D6" s="2">
        <v>24</v>
      </c>
      <c r="E6" s="2" t="s">
        <v>8</v>
      </c>
      <c r="F6" s="35"/>
      <c r="G6" s="9">
        <f t="shared" si="1"/>
        <v>8.72E-12</v>
      </c>
      <c r="H6" s="9">
        <f t="shared" si="2"/>
      </c>
      <c r="I6" s="38"/>
    </row>
    <row r="7" spans="1:9" ht="13.5">
      <c r="A7" s="5" t="e">
        <f t="shared" si="0"/>
        <v>#VALUE!</v>
      </c>
      <c r="B7" s="2">
        <v>129</v>
      </c>
      <c r="C7" s="2" t="s">
        <v>285</v>
      </c>
      <c r="D7" s="2">
        <v>16</v>
      </c>
      <c r="E7" s="43" t="s">
        <v>86</v>
      </c>
      <c r="F7" s="35"/>
      <c r="G7" s="9">
        <f t="shared" si="1"/>
        <v>8.71E-12</v>
      </c>
      <c r="H7" s="9">
        <f t="shared" si="2"/>
      </c>
      <c r="I7" s="38"/>
    </row>
    <row r="8" spans="1:9" ht="13.5">
      <c r="A8" s="5" t="e">
        <f t="shared" si="0"/>
        <v>#VALUE!</v>
      </c>
      <c r="B8" s="2">
        <v>130</v>
      </c>
      <c r="C8" s="2" t="s">
        <v>10</v>
      </c>
      <c r="D8" s="2">
        <v>28</v>
      </c>
      <c r="E8" s="2" t="s">
        <v>11</v>
      </c>
      <c r="F8" s="35"/>
      <c r="G8" s="9">
        <f t="shared" si="1"/>
        <v>8.7E-12</v>
      </c>
      <c r="H8" s="9">
        <f t="shared" si="2"/>
      </c>
      <c r="I8" s="38"/>
    </row>
    <row r="9" spans="1:9" ht="13.5">
      <c r="A9" s="5" t="e">
        <f t="shared" si="0"/>
        <v>#VALUE!</v>
      </c>
      <c r="B9" s="2">
        <v>131</v>
      </c>
      <c r="C9" s="2" t="s">
        <v>286</v>
      </c>
      <c r="D9" s="2">
        <v>25</v>
      </c>
      <c r="E9" s="2" t="s">
        <v>82</v>
      </c>
      <c r="F9" s="35"/>
      <c r="G9" s="9">
        <f t="shared" si="1"/>
        <v>8.69E-12</v>
      </c>
      <c r="H9" s="9">
        <f t="shared" si="2"/>
      </c>
      <c r="I9" s="38"/>
    </row>
    <row r="10" spans="1:9" ht="13.5">
      <c r="A10" s="5" t="e">
        <f>RANK(H10,H$4:H$18,1)</f>
        <v>#VALUE!</v>
      </c>
      <c r="B10" s="2">
        <v>132</v>
      </c>
      <c r="C10" s="2" t="s">
        <v>126</v>
      </c>
      <c r="D10" s="2">
        <v>17</v>
      </c>
      <c r="E10" t="s">
        <v>109</v>
      </c>
      <c r="F10" s="35"/>
      <c r="G10" s="9">
        <f t="shared" si="1"/>
        <v>8.68E-12</v>
      </c>
      <c r="H10" s="9">
        <f t="shared" si="2"/>
      </c>
      <c r="I10" s="38"/>
    </row>
    <row r="11" spans="1:9" ht="13.5">
      <c r="A11" s="5" t="e">
        <f t="shared" si="0"/>
        <v>#VALUE!</v>
      </c>
      <c r="B11" s="2">
        <v>133</v>
      </c>
      <c r="C11" s="2" t="s">
        <v>287</v>
      </c>
      <c r="D11" s="2">
        <v>13</v>
      </c>
      <c r="E11" s="2" t="s">
        <v>288</v>
      </c>
      <c r="F11" s="35"/>
      <c r="G11" s="9">
        <f t="shared" si="1"/>
        <v>8.67E-12</v>
      </c>
      <c r="H11" s="9">
        <f t="shared" si="2"/>
      </c>
      <c r="I11" s="38" t="s">
        <v>224</v>
      </c>
    </row>
    <row r="12" spans="1:9" ht="13.5">
      <c r="A12" s="5" t="e">
        <f t="shared" si="0"/>
        <v>#VALUE!</v>
      </c>
      <c r="B12" s="2">
        <v>134</v>
      </c>
      <c r="C12" s="2" t="s">
        <v>289</v>
      </c>
      <c r="D12" s="2">
        <v>21</v>
      </c>
      <c r="E12" s="2" t="s">
        <v>290</v>
      </c>
      <c r="F12" s="35"/>
      <c r="G12" s="9">
        <f t="shared" si="1"/>
        <v>8.66E-12</v>
      </c>
      <c r="H12" s="9">
        <f t="shared" si="2"/>
      </c>
      <c r="I12" s="38"/>
    </row>
    <row r="13" spans="1:9" ht="13.5">
      <c r="A13" s="5" t="e">
        <f t="shared" si="0"/>
        <v>#VALUE!</v>
      </c>
      <c r="B13" s="2">
        <v>135</v>
      </c>
      <c r="C13" s="2" t="s">
        <v>291</v>
      </c>
      <c r="D13" s="2">
        <v>28</v>
      </c>
      <c r="E13" s="2" t="s">
        <v>262</v>
      </c>
      <c r="F13" s="35"/>
      <c r="G13" s="9">
        <f t="shared" si="1"/>
        <v>8.65E-12</v>
      </c>
      <c r="H13" s="9">
        <f t="shared" si="2"/>
      </c>
      <c r="I13" s="38"/>
    </row>
    <row r="14" spans="1:9" ht="13.5">
      <c r="A14" s="5" t="e">
        <f t="shared" si="0"/>
        <v>#VALUE!</v>
      </c>
      <c r="B14" s="2">
        <v>136</v>
      </c>
      <c r="C14" s="2" t="s">
        <v>292</v>
      </c>
      <c r="D14" s="2">
        <v>20</v>
      </c>
      <c r="E14" s="2" t="s">
        <v>293</v>
      </c>
      <c r="F14" s="35"/>
      <c r="G14" s="9">
        <f t="shared" si="1"/>
        <v>8.64E-12</v>
      </c>
      <c r="H14" s="9">
        <f t="shared" si="2"/>
      </c>
      <c r="I14" s="38"/>
    </row>
    <row r="15" spans="1:9" ht="13.5">
      <c r="A15" s="5" t="e">
        <f t="shared" si="0"/>
        <v>#VALUE!</v>
      </c>
      <c r="B15" s="2">
        <v>139</v>
      </c>
      <c r="C15" s="2" t="s">
        <v>294</v>
      </c>
      <c r="D15" s="2">
        <v>20</v>
      </c>
      <c r="E15" s="43" t="s">
        <v>293</v>
      </c>
      <c r="F15" s="35"/>
      <c r="G15" s="9">
        <f t="shared" si="1"/>
        <v>8.61E-12</v>
      </c>
      <c r="H15" s="9">
        <f t="shared" si="2"/>
      </c>
      <c r="I15" s="38"/>
    </row>
    <row r="16" spans="1:9" ht="13.5">
      <c r="A16" s="5" t="e">
        <f t="shared" si="0"/>
        <v>#VALUE!</v>
      </c>
      <c r="B16" s="2">
        <v>140</v>
      </c>
      <c r="C16" s="2" t="s">
        <v>295</v>
      </c>
      <c r="D16" s="2">
        <v>20</v>
      </c>
      <c r="E16" s="43" t="s">
        <v>293</v>
      </c>
      <c r="F16" s="35"/>
      <c r="G16" s="9">
        <f t="shared" si="1"/>
        <v>8.6E-12</v>
      </c>
      <c r="H16" s="9">
        <f t="shared" si="2"/>
      </c>
      <c r="I16" s="38"/>
    </row>
    <row r="17" spans="1:9" ht="13.5">
      <c r="A17" s="5" t="e">
        <f t="shared" si="0"/>
        <v>#VALUE!</v>
      </c>
      <c r="F17" s="35"/>
      <c r="G17" s="9">
        <f t="shared" si="1"/>
        <v>1E-11</v>
      </c>
      <c r="H17" s="9">
        <f t="shared" si="2"/>
      </c>
      <c r="I17" s="38"/>
    </row>
    <row r="18" spans="1:9" ht="14.25" thickBot="1">
      <c r="A18" s="5" t="e">
        <f t="shared" si="0"/>
        <v>#VALUE!</v>
      </c>
      <c r="F18" s="36"/>
      <c r="G18" s="9">
        <f t="shared" si="1"/>
        <v>1E-11</v>
      </c>
      <c r="H18" s="9">
        <f t="shared" si="2"/>
      </c>
      <c r="I18" s="39"/>
    </row>
    <row r="21" ht="13.5">
      <c r="A21" s="2" t="s">
        <v>104</v>
      </c>
    </row>
    <row r="22" spans="1:10" ht="25.5" customHeight="1">
      <c r="A22" s="95" t="s">
        <v>387</v>
      </c>
      <c r="B22" s="95"/>
      <c r="C22" s="95"/>
      <c r="D22" s="95"/>
      <c r="E22" s="95"/>
      <c r="F22" s="95"/>
      <c r="G22" s="95"/>
      <c r="H22" s="95"/>
      <c r="I22" s="95"/>
      <c r="J22" s="20"/>
    </row>
    <row r="23" spans="1:10" ht="13.5">
      <c r="A23" s="95" t="s">
        <v>156</v>
      </c>
      <c r="B23" s="95"/>
      <c r="C23" s="19"/>
      <c r="D23" s="19"/>
      <c r="E23" s="19" t="s">
        <v>208</v>
      </c>
      <c r="F23" s="19" t="s">
        <v>158</v>
      </c>
      <c r="G23" s="19"/>
      <c r="H23" s="19"/>
      <c r="I23" s="19"/>
      <c r="J23" s="20"/>
    </row>
    <row r="24" spans="1:10" ht="21.75" customHeight="1">
      <c r="A24" s="21"/>
      <c r="B24" s="21"/>
      <c r="C24" s="21"/>
      <c r="D24" s="21"/>
      <c r="E24" s="21" t="s">
        <v>159</v>
      </c>
      <c r="F24" s="21"/>
      <c r="G24" s="20"/>
      <c r="H24" s="21"/>
      <c r="I24" s="21"/>
      <c r="J24" s="21"/>
    </row>
    <row r="25" spans="1:10" ht="13.5">
      <c r="A25" s="21"/>
      <c r="B25" s="21"/>
      <c r="C25" s="21" t="s">
        <v>160</v>
      </c>
      <c r="D25" s="21"/>
      <c r="E25" s="21" t="s">
        <v>161</v>
      </c>
      <c r="F25" s="21"/>
      <c r="G25" s="20"/>
      <c r="H25" s="21" t="s">
        <v>162</v>
      </c>
      <c r="I25" s="21"/>
      <c r="J25" s="21"/>
    </row>
    <row r="26" spans="1:10" ht="13.5">
      <c r="A26" s="21"/>
      <c r="B26" s="21"/>
      <c r="C26" s="21" t="s">
        <v>160</v>
      </c>
      <c r="D26" s="21"/>
      <c r="E26" s="21" t="s">
        <v>163</v>
      </c>
      <c r="F26" s="21"/>
      <c r="G26" s="20"/>
      <c r="H26" s="21" t="s">
        <v>162</v>
      </c>
      <c r="I26" s="21"/>
      <c r="J26" s="21"/>
    </row>
    <row r="27" spans="1:10" ht="13.5">
      <c r="A27" s="21"/>
      <c r="B27" s="21"/>
      <c r="C27" s="21" t="s">
        <v>160</v>
      </c>
      <c r="D27" s="21"/>
      <c r="E27" s="21" t="s">
        <v>164</v>
      </c>
      <c r="F27" s="21"/>
      <c r="G27" s="20"/>
      <c r="H27" s="21" t="s">
        <v>162</v>
      </c>
      <c r="I27" s="21"/>
      <c r="J27" s="21"/>
    </row>
    <row r="28" spans="1:10" ht="13.5">
      <c r="A28" s="21"/>
      <c r="B28" s="21"/>
      <c r="C28" s="21"/>
      <c r="D28" s="21"/>
      <c r="E28" s="21"/>
      <c r="F28" s="21"/>
      <c r="G28" s="21"/>
      <c r="H28" s="21"/>
      <c r="I28" s="21"/>
      <c r="J28" s="21"/>
    </row>
    <row r="29" spans="1:10" ht="13.5">
      <c r="A29" s="91" t="s">
        <v>165</v>
      </c>
      <c r="B29" s="91"/>
      <c r="C29" s="21"/>
      <c r="D29" s="21"/>
      <c r="E29" s="21"/>
      <c r="F29" s="21"/>
      <c r="H29" s="21"/>
      <c r="I29" s="21"/>
      <c r="J29" s="21"/>
    </row>
    <row r="30" spans="1:8" ht="13.5">
      <c r="A30" s="91" t="s">
        <v>167</v>
      </c>
      <c r="B30" s="91"/>
      <c r="C30" s="91"/>
      <c r="D30" s="91" t="s">
        <v>206</v>
      </c>
      <c r="E30" s="91"/>
      <c r="F30" s="21"/>
      <c r="G30" s="22"/>
      <c r="H30" s="22"/>
    </row>
    <row r="31" spans="1:8" ht="13.5">
      <c r="A31" s="94" t="s">
        <v>168</v>
      </c>
      <c r="B31" s="94"/>
      <c r="C31" s="22" t="s">
        <v>169</v>
      </c>
      <c r="D31" s="91"/>
      <c r="E31" s="91"/>
      <c r="F31" s="22"/>
      <c r="G31" s="22"/>
      <c r="H31" s="24"/>
    </row>
    <row r="32" spans="1:8" ht="13.5">
      <c r="A32" s="21"/>
      <c r="B32" s="20"/>
      <c r="C32" s="22" t="s">
        <v>170</v>
      </c>
      <c r="D32" s="91"/>
      <c r="E32" s="91"/>
      <c r="F32" s="21"/>
      <c r="G32" s="22"/>
      <c r="H32" s="24"/>
    </row>
    <row r="33" spans="1:8" ht="13.5">
      <c r="A33" s="21"/>
      <c r="B33" s="20"/>
      <c r="C33" s="22" t="s">
        <v>171</v>
      </c>
      <c r="D33" s="91"/>
      <c r="E33" s="91"/>
      <c r="F33" s="21"/>
      <c r="G33" s="22"/>
      <c r="H33" s="24"/>
    </row>
    <row r="34" spans="1:8" ht="13.5">
      <c r="A34" s="21"/>
      <c r="B34" s="20"/>
      <c r="C34" s="22" t="s">
        <v>172</v>
      </c>
      <c r="D34" s="91"/>
      <c r="E34" s="91"/>
      <c r="F34" s="21"/>
      <c r="G34" s="22"/>
      <c r="H34" s="24"/>
    </row>
    <row r="35" spans="1:8" ht="13.5">
      <c r="A35" s="21"/>
      <c r="B35" s="20"/>
      <c r="C35" s="22" t="s">
        <v>173</v>
      </c>
      <c r="D35" s="91"/>
      <c r="E35" s="91"/>
      <c r="F35" s="21"/>
      <c r="G35" s="22"/>
      <c r="H35" s="24"/>
    </row>
    <row r="36" spans="1:10" ht="13.5">
      <c r="A36" s="21"/>
      <c r="B36" s="21"/>
      <c r="C36" s="21" t="s">
        <v>160</v>
      </c>
      <c r="D36" s="21"/>
      <c r="E36" s="21"/>
      <c r="F36" s="21"/>
      <c r="G36" s="21"/>
      <c r="H36" s="21"/>
      <c r="I36" s="21"/>
      <c r="J36" s="21"/>
    </row>
    <row r="37" spans="1:9" ht="13.5">
      <c r="A37" s="21" t="s">
        <v>174</v>
      </c>
      <c r="B37" s="21"/>
      <c r="C37" s="21" t="s">
        <v>175</v>
      </c>
      <c r="D37" s="21" t="s">
        <v>176</v>
      </c>
      <c r="E37" s="21"/>
      <c r="F37" s="21"/>
      <c r="G37" s="21"/>
      <c r="H37" s="23"/>
      <c r="I37" s="21"/>
    </row>
    <row r="38" spans="1:9" ht="13.5">
      <c r="A38" s="21" t="s">
        <v>177</v>
      </c>
      <c r="B38" s="21"/>
      <c r="C38" s="21"/>
      <c r="D38" s="21" t="s">
        <v>178</v>
      </c>
      <c r="E38" s="21"/>
      <c r="F38" s="21"/>
      <c r="G38" s="21"/>
      <c r="H38" s="21"/>
      <c r="I38" s="21"/>
    </row>
    <row r="39" spans="1:10" ht="13.5">
      <c r="A39" s="91" t="s">
        <v>179</v>
      </c>
      <c r="B39" s="91"/>
      <c r="C39" s="91"/>
      <c r="D39" s="91"/>
      <c r="E39" s="22" t="s">
        <v>180</v>
      </c>
      <c r="G39" s="21"/>
      <c r="I39" s="21"/>
      <c r="J39" s="21"/>
    </row>
    <row r="40" spans="1:10" ht="13.5">
      <c r="A40" s="21"/>
      <c r="B40" s="21"/>
      <c r="C40" s="21"/>
      <c r="D40" s="21"/>
      <c r="E40" s="21"/>
      <c r="F40" s="21"/>
      <c r="G40" s="21"/>
      <c r="H40" s="21"/>
      <c r="I40" s="21"/>
      <c r="J40" s="21"/>
    </row>
    <row r="41" spans="1:10" ht="13.5">
      <c r="A41" s="20"/>
      <c r="B41" s="20"/>
      <c r="C41" s="20"/>
      <c r="D41" s="20"/>
      <c r="E41" s="20"/>
      <c r="F41" s="20"/>
      <c r="G41" s="25"/>
      <c r="H41" s="25"/>
      <c r="I41" s="20"/>
      <c r="J41" s="20"/>
    </row>
    <row r="42" spans="1:10" s="7" customFormat="1" ht="13.5">
      <c r="A42" s="19" t="s">
        <v>100</v>
      </c>
      <c r="B42" s="19" t="s">
        <v>0</v>
      </c>
      <c r="C42" s="22" t="s">
        <v>186</v>
      </c>
      <c r="D42" s="22" t="s">
        <v>97</v>
      </c>
      <c r="E42" s="22" t="s">
        <v>98</v>
      </c>
      <c r="F42" s="22" t="s">
        <v>181</v>
      </c>
      <c r="G42" s="30" t="s">
        <v>185</v>
      </c>
      <c r="H42" s="1"/>
      <c r="J42" s="19"/>
    </row>
    <row r="43" spans="1:7" ht="13.5">
      <c r="A43" s="5">
        <v>1</v>
      </c>
      <c r="B43" t="e">
        <f aca="true" t="shared" si="3" ref="B43:F57">VLOOKUP($A43,$A$4:$F$18,B$1,0)</f>
        <v>#N/A</v>
      </c>
      <c r="C43" t="e">
        <f t="shared" si="3"/>
        <v>#N/A</v>
      </c>
      <c r="D43" t="e">
        <f t="shared" si="3"/>
        <v>#N/A</v>
      </c>
      <c r="E43" t="e">
        <f t="shared" si="3"/>
        <v>#N/A</v>
      </c>
      <c r="F43" s="6" t="e">
        <f t="shared" si="3"/>
        <v>#N/A</v>
      </c>
      <c r="G43">
        <v>10</v>
      </c>
    </row>
    <row r="44" spans="1:7" ht="13.5">
      <c r="A44" s="5">
        <v>2</v>
      </c>
      <c r="B44" t="e">
        <f t="shared" si="3"/>
        <v>#N/A</v>
      </c>
      <c r="C44" t="e">
        <f t="shared" si="3"/>
        <v>#N/A</v>
      </c>
      <c r="D44" t="e">
        <f t="shared" si="3"/>
        <v>#N/A</v>
      </c>
      <c r="E44" t="e">
        <f t="shared" si="3"/>
        <v>#N/A</v>
      </c>
      <c r="F44" s="6" t="e">
        <f t="shared" si="3"/>
        <v>#N/A</v>
      </c>
      <c r="G44">
        <v>9</v>
      </c>
    </row>
    <row r="45" spans="1:7" ht="13.5">
      <c r="A45" s="5">
        <v>3</v>
      </c>
      <c r="B45" t="e">
        <f t="shared" si="3"/>
        <v>#N/A</v>
      </c>
      <c r="C45" t="e">
        <f t="shared" si="3"/>
        <v>#N/A</v>
      </c>
      <c r="D45" t="e">
        <f t="shared" si="3"/>
        <v>#N/A</v>
      </c>
      <c r="E45" t="e">
        <f t="shared" si="3"/>
        <v>#N/A</v>
      </c>
      <c r="F45" s="6" t="e">
        <f t="shared" si="3"/>
        <v>#N/A</v>
      </c>
      <c r="G45">
        <v>8</v>
      </c>
    </row>
    <row r="46" spans="1:9" ht="13.5">
      <c r="A46" s="5">
        <v>4</v>
      </c>
      <c r="B46" t="e">
        <f t="shared" si="3"/>
        <v>#N/A</v>
      </c>
      <c r="C46" t="e">
        <f t="shared" si="3"/>
        <v>#N/A</v>
      </c>
      <c r="D46" t="e">
        <f t="shared" si="3"/>
        <v>#N/A</v>
      </c>
      <c r="E46" t="e">
        <f t="shared" si="3"/>
        <v>#N/A</v>
      </c>
      <c r="F46" s="6" t="e">
        <f t="shared" si="3"/>
        <v>#N/A</v>
      </c>
      <c r="G46">
        <v>7</v>
      </c>
      <c r="H46" s="4"/>
      <c r="I46" s="5"/>
    </row>
    <row r="47" spans="1:10" ht="13.5">
      <c r="A47" s="5">
        <v>5</v>
      </c>
      <c r="B47" t="e">
        <f t="shared" si="3"/>
        <v>#N/A</v>
      </c>
      <c r="C47" t="e">
        <f t="shared" si="3"/>
        <v>#N/A</v>
      </c>
      <c r="D47" t="e">
        <f t="shared" si="3"/>
        <v>#N/A</v>
      </c>
      <c r="E47" t="e">
        <f t="shared" si="3"/>
        <v>#N/A</v>
      </c>
      <c r="F47" s="6" t="e">
        <f t="shared" si="3"/>
        <v>#N/A</v>
      </c>
      <c r="G47">
        <v>6</v>
      </c>
      <c r="H47" s="4"/>
      <c r="I47" s="5"/>
      <c r="J47"/>
    </row>
    <row r="48" spans="1:9" ht="13.5">
      <c r="A48" s="5">
        <v>6</v>
      </c>
      <c r="B48" t="e">
        <f t="shared" si="3"/>
        <v>#N/A</v>
      </c>
      <c r="C48" t="e">
        <f t="shared" si="3"/>
        <v>#N/A</v>
      </c>
      <c r="D48" t="e">
        <f t="shared" si="3"/>
        <v>#N/A</v>
      </c>
      <c r="E48" t="e">
        <f t="shared" si="3"/>
        <v>#N/A</v>
      </c>
      <c r="F48" s="6" t="e">
        <f t="shared" si="3"/>
        <v>#N/A</v>
      </c>
      <c r="G48">
        <v>5</v>
      </c>
      <c r="H48" s="4"/>
      <c r="I48" s="5"/>
    </row>
    <row r="49" spans="1:9" ht="13.5">
      <c r="A49" s="5">
        <v>7</v>
      </c>
      <c r="B49" t="e">
        <f t="shared" si="3"/>
        <v>#N/A</v>
      </c>
      <c r="C49" t="e">
        <f t="shared" si="3"/>
        <v>#N/A</v>
      </c>
      <c r="D49" t="e">
        <f t="shared" si="3"/>
        <v>#N/A</v>
      </c>
      <c r="E49" t="e">
        <f t="shared" si="3"/>
        <v>#N/A</v>
      </c>
      <c r="F49" s="6" t="e">
        <f t="shared" si="3"/>
        <v>#N/A</v>
      </c>
      <c r="G49">
        <v>4</v>
      </c>
      <c r="H49" s="4"/>
      <c r="I49" s="5"/>
    </row>
    <row r="50" spans="1:9" ht="13.5">
      <c r="A50" s="5">
        <v>8</v>
      </c>
      <c r="B50" t="e">
        <f t="shared" si="3"/>
        <v>#N/A</v>
      </c>
      <c r="C50" t="e">
        <f t="shared" si="3"/>
        <v>#N/A</v>
      </c>
      <c r="D50" t="e">
        <f t="shared" si="3"/>
        <v>#N/A</v>
      </c>
      <c r="E50" t="e">
        <f t="shared" si="3"/>
        <v>#N/A</v>
      </c>
      <c r="F50" s="6" t="e">
        <f t="shared" si="3"/>
        <v>#N/A</v>
      </c>
      <c r="G50">
        <v>3</v>
      </c>
      <c r="H50" s="4"/>
      <c r="I50" s="5"/>
    </row>
    <row r="51" spans="1:9" ht="13.5">
      <c r="A51" s="5">
        <v>9</v>
      </c>
      <c r="B51" t="e">
        <f t="shared" si="3"/>
        <v>#N/A</v>
      </c>
      <c r="C51" t="e">
        <f t="shared" si="3"/>
        <v>#N/A</v>
      </c>
      <c r="D51" t="e">
        <f t="shared" si="3"/>
        <v>#N/A</v>
      </c>
      <c r="E51" t="e">
        <f t="shared" si="3"/>
        <v>#N/A</v>
      </c>
      <c r="F51" s="6" t="e">
        <f t="shared" si="3"/>
        <v>#N/A</v>
      </c>
      <c r="G51">
        <v>2</v>
      </c>
      <c r="H51" s="4"/>
      <c r="I51" s="5"/>
    </row>
    <row r="52" spans="1:9" ht="13.5">
      <c r="A52" s="5">
        <v>10</v>
      </c>
      <c r="B52" t="e">
        <f t="shared" si="3"/>
        <v>#N/A</v>
      </c>
      <c r="C52" t="e">
        <f t="shared" si="3"/>
        <v>#N/A</v>
      </c>
      <c r="D52" t="e">
        <f t="shared" si="3"/>
        <v>#N/A</v>
      </c>
      <c r="E52" t="e">
        <f t="shared" si="3"/>
        <v>#N/A</v>
      </c>
      <c r="F52" s="6" t="e">
        <f t="shared" si="3"/>
        <v>#N/A</v>
      </c>
      <c r="G52">
        <v>1</v>
      </c>
      <c r="H52" s="4"/>
      <c r="I52" s="5"/>
    </row>
    <row r="53" spans="1:9" ht="13.5">
      <c r="A53" s="5">
        <v>11</v>
      </c>
      <c r="B53" t="e">
        <f t="shared" si="3"/>
        <v>#N/A</v>
      </c>
      <c r="C53" t="e">
        <f t="shared" si="3"/>
        <v>#N/A</v>
      </c>
      <c r="D53" t="e">
        <f t="shared" si="3"/>
        <v>#N/A</v>
      </c>
      <c r="E53" t="e">
        <f t="shared" si="3"/>
        <v>#N/A</v>
      </c>
      <c r="F53" s="6" t="e">
        <f t="shared" si="3"/>
        <v>#N/A</v>
      </c>
      <c r="H53" s="4"/>
      <c r="I53" s="5"/>
    </row>
    <row r="54" spans="1:9" ht="13.5">
      <c r="A54" s="5">
        <v>12</v>
      </c>
      <c r="B54" t="e">
        <f t="shared" si="3"/>
        <v>#N/A</v>
      </c>
      <c r="C54" t="e">
        <f t="shared" si="3"/>
        <v>#N/A</v>
      </c>
      <c r="D54" t="e">
        <f t="shared" si="3"/>
        <v>#N/A</v>
      </c>
      <c r="E54" t="e">
        <f t="shared" si="3"/>
        <v>#N/A</v>
      </c>
      <c r="F54" s="6" t="e">
        <f t="shared" si="3"/>
        <v>#N/A</v>
      </c>
      <c r="G54" s="4"/>
      <c r="H54" s="4"/>
      <c r="I54" s="5"/>
    </row>
    <row r="55" spans="1:9" ht="13.5">
      <c r="A55" s="5">
        <v>13</v>
      </c>
      <c r="B55" t="e">
        <f t="shared" si="3"/>
        <v>#N/A</v>
      </c>
      <c r="C55" t="e">
        <f t="shared" si="3"/>
        <v>#N/A</v>
      </c>
      <c r="D55" t="e">
        <f t="shared" si="3"/>
        <v>#N/A</v>
      </c>
      <c r="E55" t="e">
        <f t="shared" si="3"/>
        <v>#N/A</v>
      </c>
      <c r="F55" s="6" t="e">
        <f t="shared" si="3"/>
        <v>#N/A</v>
      </c>
      <c r="G55" s="4"/>
      <c r="H55" s="4"/>
      <c r="I55" s="5"/>
    </row>
    <row r="56" spans="1:9" ht="13.5">
      <c r="A56" s="5">
        <v>14</v>
      </c>
      <c r="B56" t="e">
        <f t="shared" si="3"/>
        <v>#N/A</v>
      </c>
      <c r="C56" t="e">
        <f t="shared" si="3"/>
        <v>#N/A</v>
      </c>
      <c r="D56" t="e">
        <f t="shared" si="3"/>
        <v>#N/A</v>
      </c>
      <c r="E56" t="e">
        <f t="shared" si="3"/>
        <v>#N/A</v>
      </c>
      <c r="F56" s="6" t="e">
        <f t="shared" si="3"/>
        <v>#N/A</v>
      </c>
      <c r="G56" s="4"/>
      <c r="H56" s="4"/>
      <c r="I56" s="5"/>
    </row>
    <row r="57" spans="1:9" ht="13.5">
      <c r="A57" s="5">
        <v>15</v>
      </c>
      <c r="B57" t="e">
        <f t="shared" si="3"/>
        <v>#N/A</v>
      </c>
      <c r="C57" t="e">
        <f t="shared" si="3"/>
        <v>#N/A</v>
      </c>
      <c r="D57" t="e">
        <f t="shared" si="3"/>
        <v>#N/A</v>
      </c>
      <c r="E57" t="e">
        <f t="shared" si="3"/>
        <v>#N/A</v>
      </c>
      <c r="F57" s="6" t="e">
        <f t="shared" si="3"/>
        <v>#N/A</v>
      </c>
      <c r="G57" s="4"/>
      <c r="H57" s="4"/>
      <c r="I57" s="5"/>
    </row>
    <row r="58" spans="1:9" ht="15.75" customHeight="1">
      <c r="A58" s="21"/>
      <c r="B58" s="21"/>
      <c r="C58" s="21"/>
      <c r="D58" s="21"/>
      <c r="E58" s="21"/>
      <c r="F58" s="26"/>
      <c r="G58" s="26"/>
      <c r="H58" s="26"/>
      <c r="I58" s="27"/>
    </row>
    <row r="59" spans="1:12" s="20" customFormat="1" ht="13.5">
      <c r="A59" s="21" t="s">
        <v>193</v>
      </c>
      <c r="B59" s="21"/>
      <c r="C59" s="21"/>
      <c r="D59" s="21"/>
      <c r="E59" s="28">
        <v>0</v>
      </c>
      <c r="F59" s="21"/>
      <c r="G59" s="21"/>
      <c r="H59" s="21"/>
      <c r="I59" s="21"/>
      <c r="J59" s="21"/>
      <c r="K59" s="21"/>
      <c r="L59" s="21"/>
    </row>
    <row r="60" spans="1:12" s="20" customFormat="1" ht="13.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</row>
    <row r="61" spans="1:12" s="20" customFormat="1" ht="13.5">
      <c r="A61" s="21" t="s">
        <v>194</v>
      </c>
      <c r="B61" s="21"/>
      <c r="C61" s="21"/>
      <c r="D61" s="21"/>
      <c r="E61" s="21" t="s">
        <v>195</v>
      </c>
      <c r="F61" s="21"/>
      <c r="G61" s="21"/>
      <c r="H61" s="21"/>
      <c r="I61" s="21"/>
      <c r="J61" s="21"/>
      <c r="K61" s="21"/>
      <c r="L61" s="21"/>
    </row>
    <row r="62" spans="1:12" s="20" customFormat="1" ht="13.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</row>
    <row r="63" spans="1:12" s="20" customFormat="1" ht="13.5">
      <c r="A63" s="21" t="s">
        <v>196</v>
      </c>
      <c r="B63" s="21"/>
      <c r="C63" s="21"/>
      <c r="D63" s="21"/>
      <c r="E63" s="21" t="s">
        <v>195</v>
      </c>
      <c r="F63" s="21"/>
      <c r="G63" s="21"/>
      <c r="H63" s="21"/>
      <c r="I63" s="21"/>
      <c r="J63" s="21"/>
      <c r="K63" s="21"/>
      <c r="L63" s="21"/>
    </row>
    <row r="64" spans="1:12" s="20" customFormat="1" ht="13.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</row>
    <row r="65" spans="1:12" s="20" customFormat="1" ht="13.5">
      <c r="A65" s="21" t="s">
        <v>197</v>
      </c>
      <c r="B65" s="21"/>
      <c r="C65" s="21"/>
      <c r="D65" s="21"/>
      <c r="E65" s="21" t="s">
        <v>195</v>
      </c>
      <c r="F65" s="21"/>
      <c r="G65" s="21"/>
      <c r="H65" s="21"/>
      <c r="I65" s="21"/>
      <c r="J65" s="21"/>
      <c r="K65" s="21"/>
      <c r="L65" s="21"/>
    </row>
    <row r="66" spans="1:12" s="20" customFormat="1" ht="13.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</row>
    <row r="67" spans="1:12" s="20" customFormat="1" ht="13.5">
      <c r="A67" s="21" t="s">
        <v>198</v>
      </c>
      <c r="B67" s="21"/>
      <c r="C67" s="21"/>
      <c r="D67" s="21"/>
      <c r="E67" s="28">
        <v>0</v>
      </c>
      <c r="F67" s="21"/>
      <c r="G67" s="21"/>
      <c r="H67" s="21"/>
      <c r="I67" s="21"/>
      <c r="J67" s="21"/>
      <c r="K67" s="21"/>
      <c r="L67" s="21"/>
    </row>
    <row r="68" spans="1:12" s="20" customFormat="1" ht="13.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</row>
    <row r="69" spans="1:12" s="20" customFormat="1" ht="13.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</row>
    <row r="70" spans="1:12" s="20" customFormat="1" ht="13.5">
      <c r="A70" s="21" t="s">
        <v>199</v>
      </c>
      <c r="B70" s="21"/>
      <c r="C70" s="21"/>
      <c r="D70" s="21"/>
      <c r="E70" s="21" t="s">
        <v>195</v>
      </c>
      <c r="F70" s="21"/>
      <c r="G70" s="21"/>
      <c r="H70" s="21"/>
      <c r="I70" s="21"/>
      <c r="J70" s="21"/>
      <c r="K70" s="21"/>
      <c r="L70" s="21"/>
    </row>
    <row r="71" spans="1:12" s="20" customFormat="1" ht="13.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</row>
    <row r="72" spans="1:12" s="20" customFormat="1" ht="13.5">
      <c r="A72" s="21"/>
      <c r="B72" s="21" t="s">
        <v>200</v>
      </c>
      <c r="C72" s="21" t="s">
        <v>201</v>
      </c>
      <c r="D72" s="21" t="s">
        <v>202</v>
      </c>
      <c r="E72" s="21"/>
      <c r="F72" s="21"/>
      <c r="G72" s="21"/>
      <c r="H72" s="21"/>
      <c r="I72" s="21"/>
      <c r="J72" s="21" t="s">
        <v>203</v>
      </c>
      <c r="K72" s="21"/>
      <c r="L72" s="21"/>
    </row>
    <row r="73" spans="1:12" s="20" customFormat="1" ht="13.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</row>
    <row r="74" spans="1:12" s="20" customFormat="1" ht="13.5">
      <c r="A74" s="21" t="s">
        <v>204</v>
      </c>
      <c r="B74" s="21"/>
      <c r="C74" s="21"/>
      <c r="D74" s="21"/>
      <c r="E74" s="21"/>
      <c r="F74" s="21"/>
      <c r="G74" s="21" t="s">
        <v>205</v>
      </c>
      <c r="K74" s="21"/>
      <c r="L74" s="21"/>
    </row>
    <row r="76" spans="2:9" ht="13.5">
      <c r="B76" s="7" t="s">
        <v>100</v>
      </c>
      <c r="C76" s="7" t="s">
        <v>56</v>
      </c>
      <c r="D76" s="7" t="s">
        <v>101</v>
      </c>
      <c r="G76"/>
      <c r="H76" s="1" t="s">
        <v>98</v>
      </c>
      <c r="I76" s="1" t="s">
        <v>138</v>
      </c>
    </row>
    <row r="77" spans="2:9" ht="13.5">
      <c r="B77" s="2">
        <f aca="true" t="shared" si="4" ref="B77:B90">RANK(E77,$E$77:$E$92)</f>
        <v>1</v>
      </c>
      <c r="C77" t="s">
        <v>139</v>
      </c>
      <c r="D77" s="2">
        <f aca="true" t="shared" si="5" ref="D77:D90">SUMIF(E$43:E$55,C77,G$43:G$53)</f>
        <v>0</v>
      </c>
      <c r="E77" s="8">
        <f>D77+(13/1000000)</f>
        <v>1.3E-05</v>
      </c>
      <c r="G77">
        <v>1</v>
      </c>
      <c r="H77" t="str">
        <f aca="true" t="shared" si="6" ref="H77:H90">VLOOKUP($G77,$B$77:$D$92,$B$1,0)</f>
        <v>ﾌﾛｲﾃﾞ</v>
      </c>
      <c r="I77">
        <f aca="true" t="shared" si="7" ref="I77:I90">VLOOKUP($G77,$B$77:$D$92,$C$1,0)</f>
        <v>0</v>
      </c>
    </row>
    <row r="78" spans="2:9" ht="13.5">
      <c r="B78" s="2">
        <f t="shared" si="4"/>
        <v>2</v>
      </c>
      <c r="C78" t="s">
        <v>140</v>
      </c>
      <c r="D78" s="2">
        <f t="shared" si="5"/>
        <v>0</v>
      </c>
      <c r="E78" s="8">
        <f>D78+(12/1000000)</f>
        <v>1.2E-05</v>
      </c>
      <c r="G78">
        <v>2</v>
      </c>
      <c r="H78" t="str">
        <f t="shared" si="6"/>
        <v>R&amp;D</v>
      </c>
      <c r="I78">
        <f t="shared" si="7"/>
        <v>0</v>
      </c>
    </row>
    <row r="79" spans="2:9" ht="13.5">
      <c r="B79" s="2">
        <f t="shared" si="4"/>
        <v>3</v>
      </c>
      <c r="C79" t="s">
        <v>79</v>
      </c>
      <c r="D79" s="2">
        <f t="shared" si="5"/>
        <v>0</v>
      </c>
      <c r="E79" s="8">
        <f>D79+(11/1000000)</f>
        <v>1.1E-05</v>
      </c>
      <c r="G79">
        <v>3</v>
      </c>
      <c r="H79" t="str">
        <f t="shared" si="6"/>
        <v>東京電力</v>
      </c>
      <c r="I79">
        <f t="shared" si="7"/>
        <v>0</v>
      </c>
    </row>
    <row r="80" spans="2:9" ht="13.5">
      <c r="B80" s="2">
        <f t="shared" si="4"/>
        <v>4</v>
      </c>
      <c r="C80" t="s">
        <v>141</v>
      </c>
      <c r="D80" s="2">
        <f t="shared" si="5"/>
        <v>0</v>
      </c>
      <c r="E80" s="8">
        <f>D80+(10/1000000)</f>
        <v>1E-05</v>
      </c>
      <c r="G80">
        <v>4</v>
      </c>
      <c r="H80" t="str">
        <f t="shared" si="6"/>
        <v>パワー</v>
      </c>
      <c r="I80">
        <f t="shared" si="7"/>
        <v>0</v>
      </c>
    </row>
    <row r="81" spans="2:9" ht="13.5">
      <c r="B81" s="2">
        <f t="shared" si="4"/>
        <v>5</v>
      </c>
      <c r="C81" t="s">
        <v>61</v>
      </c>
      <c r="D81" s="2">
        <f t="shared" si="5"/>
        <v>0</v>
      </c>
      <c r="E81" s="8">
        <f>D81+(9/1000000)</f>
        <v>9E-06</v>
      </c>
      <c r="G81">
        <v>5</v>
      </c>
      <c r="H81" t="str">
        <f t="shared" si="6"/>
        <v>宇都宮</v>
      </c>
      <c r="I81">
        <f t="shared" si="7"/>
        <v>0</v>
      </c>
    </row>
    <row r="82" spans="2:9" ht="13.5">
      <c r="B82" s="2">
        <f t="shared" si="4"/>
        <v>6</v>
      </c>
      <c r="C82" t="s">
        <v>81</v>
      </c>
      <c r="D82" s="2">
        <f t="shared" si="5"/>
        <v>0</v>
      </c>
      <c r="E82" s="8">
        <f>D82+(8/1000000)</f>
        <v>8E-06</v>
      </c>
      <c r="G82">
        <v>6</v>
      </c>
      <c r="H82" t="str">
        <f t="shared" si="6"/>
        <v>県庁</v>
      </c>
      <c r="I82">
        <f t="shared" si="7"/>
        <v>0</v>
      </c>
    </row>
    <row r="83" spans="2:9" ht="13.5">
      <c r="B83" s="2">
        <f t="shared" si="4"/>
        <v>7</v>
      </c>
      <c r="C83" t="s">
        <v>142</v>
      </c>
      <c r="D83" s="2">
        <f t="shared" si="5"/>
        <v>0</v>
      </c>
      <c r="E83" s="8">
        <f>D83+(7/1000000)</f>
        <v>7E-06</v>
      </c>
      <c r="G83">
        <v>7</v>
      </c>
      <c r="H83" t="str">
        <f t="shared" si="6"/>
        <v>ｼｬﾛｰﾑ</v>
      </c>
      <c r="I83">
        <f t="shared" si="7"/>
        <v>0</v>
      </c>
    </row>
    <row r="84" spans="2:9" ht="13.5">
      <c r="B84" s="2">
        <f t="shared" si="4"/>
        <v>8</v>
      </c>
      <c r="C84" t="s">
        <v>143</v>
      </c>
      <c r="D84" s="2">
        <f t="shared" si="5"/>
        <v>0</v>
      </c>
      <c r="E84" s="8">
        <f>D84+(4/1000000)</f>
        <v>4E-06</v>
      </c>
      <c r="G84">
        <v>8</v>
      </c>
      <c r="H84" t="str">
        <f t="shared" si="6"/>
        <v>KS</v>
      </c>
      <c r="I84">
        <f t="shared" si="7"/>
        <v>0</v>
      </c>
    </row>
    <row r="85" spans="2:9" ht="13.5">
      <c r="B85" s="2">
        <f t="shared" si="4"/>
        <v>9</v>
      </c>
      <c r="C85" t="s">
        <v>82</v>
      </c>
      <c r="D85" s="2">
        <f t="shared" si="5"/>
        <v>0</v>
      </c>
      <c r="E85" s="8">
        <f>D85+(3/1000000)</f>
        <v>3E-06</v>
      </c>
      <c r="G85">
        <v>9</v>
      </c>
      <c r="H85" t="str">
        <f t="shared" si="6"/>
        <v>富士重工</v>
      </c>
      <c r="I85">
        <f t="shared" si="7"/>
        <v>0</v>
      </c>
    </row>
    <row r="86" spans="2:9" ht="13.5">
      <c r="B86" s="2">
        <f t="shared" si="4"/>
        <v>10</v>
      </c>
      <c r="C86" t="s">
        <v>144</v>
      </c>
      <c r="D86" s="2">
        <f t="shared" si="5"/>
        <v>0</v>
      </c>
      <c r="E86" s="8">
        <f>D86+(2/1000000)</f>
        <v>2E-06</v>
      </c>
      <c r="G86">
        <v>10</v>
      </c>
      <c r="H86" t="str">
        <f t="shared" si="6"/>
        <v>ジュニア</v>
      </c>
      <c r="I86">
        <f t="shared" si="7"/>
        <v>0</v>
      </c>
    </row>
    <row r="87" spans="2:9" ht="13.5">
      <c r="B87" s="2">
        <f t="shared" si="4"/>
        <v>11</v>
      </c>
      <c r="C87" t="s">
        <v>145</v>
      </c>
      <c r="D87" s="2">
        <f t="shared" si="5"/>
        <v>0</v>
      </c>
      <c r="E87" s="8">
        <f>D87+(1/1000000)</f>
        <v>1E-06</v>
      </c>
      <c r="G87">
        <v>11</v>
      </c>
      <c r="H87" t="str">
        <f t="shared" si="6"/>
        <v>ﾎﾜｲﾄﾊﾟﾚｯﾄ</v>
      </c>
      <c r="I87">
        <f t="shared" si="7"/>
        <v>0</v>
      </c>
    </row>
    <row r="88" spans="2:9" ht="13.5">
      <c r="B88" s="2">
        <f t="shared" si="4"/>
        <v>12</v>
      </c>
      <c r="C88" t="s">
        <v>76</v>
      </c>
      <c r="D88" s="2">
        <f t="shared" si="5"/>
        <v>0</v>
      </c>
      <c r="E88" s="8">
        <f>D88+(0.9/1000000)</f>
        <v>9.000000000000001E-07</v>
      </c>
      <c r="G88">
        <v>12</v>
      </c>
      <c r="H88" t="str">
        <f t="shared" si="6"/>
        <v>市役所</v>
      </c>
      <c r="I88">
        <f t="shared" si="7"/>
        <v>0</v>
      </c>
    </row>
    <row r="89" spans="2:9" ht="13.5">
      <c r="B89" s="2">
        <f t="shared" si="4"/>
        <v>13</v>
      </c>
      <c r="C89" t="s">
        <v>146</v>
      </c>
      <c r="D89" s="2">
        <f t="shared" si="5"/>
        <v>0</v>
      </c>
      <c r="E89" s="8">
        <f>D89+(0.8/1000000)</f>
        <v>8.000000000000001E-07</v>
      </c>
      <c r="G89">
        <v>13</v>
      </c>
      <c r="H89" t="str">
        <f t="shared" si="6"/>
        <v>ﾊﾟﾝｻｰ</v>
      </c>
      <c r="I89">
        <f t="shared" si="7"/>
        <v>0</v>
      </c>
    </row>
    <row r="90" spans="2:9" ht="13.5">
      <c r="B90" s="2">
        <f t="shared" si="4"/>
        <v>14</v>
      </c>
      <c r="C90" t="s">
        <v>147</v>
      </c>
      <c r="D90" s="2">
        <f t="shared" si="5"/>
        <v>0</v>
      </c>
      <c r="E90" s="8">
        <f>D90+(0.7/1000000)</f>
        <v>7E-07</v>
      </c>
      <c r="G90">
        <v>14</v>
      </c>
      <c r="H90" t="str">
        <f t="shared" si="6"/>
        <v>ｼｽﾃｨｰﾅ</v>
      </c>
      <c r="I90">
        <f t="shared" si="7"/>
        <v>0</v>
      </c>
    </row>
    <row r="91" spans="2:9" ht="13.5">
      <c r="B91" s="2">
        <f>RANK(E91,$E$77:$E$92)</f>
        <v>15</v>
      </c>
      <c r="C91" t="s">
        <v>316</v>
      </c>
      <c r="D91" s="2">
        <f>SUMIF(E$30:E$42,C91,I$30:I$42)</f>
        <v>0</v>
      </c>
      <c r="E91" s="8">
        <f>D91+(0.6/1000000)</f>
        <v>6E-07</v>
      </c>
      <c r="G91">
        <v>15</v>
      </c>
      <c r="H91" t="str">
        <f>VLOOKUP($G91,$B$77:$D$92,$B$1,0)</f>
        <v>ＴＳＣ</v>
      </c>
      <c r="I91">
        <f>VLOOKUP($G91,$B$77:$D$92,$C$1,0)</f>
        <v>0</v>
      </c>
    </row>
    <row r="92" spans="2:9" ht="13.5">
      <c r="B92" s="2">
        <f>RANK(E92,$E$77:$E$92)</f>
        <v>16</v>
      </c>
      <c r="C92" t="s">
        <v>328</v>
      </c>
      <c r="D92" s="2">
        <f>SUMIF(E$30:E$44,C92,I$30:I$44)</f>
        <v>0</v>
      </c>
      <c r="E92" s="8">
        <f>D92+(0.5/1000000)</f>
        <v>5E-07</v>
      </c>
      <c r="G92">
        <v>16</v>
      </c>
      <c r="H92" t="str">
        <f>VLOOKUP($G92,$B$77:$D$92,$B$1,0)</f>
        <v>ＩＣＩ</v>
      </c>
      <c r="I92">
        <f>VLOOKUP($G92,$B$77:$D$92,$C$1,0)</f>
        <v>0</v>
      </c>
    </row>
    <row r="93" spans="4:9" ht="13.5">
      <c r="D93" s="2">
        <f>SUM(D77:D92)</f>
        <v>0</v>
      </c>
      <c r="I93" s="2">
        <f>SUM(I77:I92)</f>
        <v>0</v>
      </c>
    </row>
  </sheetData>
  <mergeCells count="12">
    <mergeCell ref="A39:D39"/>
    <mergeCell ref="D30:E30"/>
    <mergeCell ref="A30:C30"/>
    <mergeCell ref="D33:E33"/>
    <mergeCell ref="D34:E34"/>
    <mergeCell ref="A31:B31"/>
    <mergeCell ref="D31:E31"/>
    <mergeCell ref="D32:E32"/>
    <mergeCell ref="A22:I22"/>
    <mergeCell ref="A23:B23"/>
    <mergeCell ref="A29:B29"/>
    <mergeCell ref="D35:E35"/>
  </mergeCells>
  <printOptions/>
  <pageMargins left="0.7479166666666667" right="0.7479166666666667" top="0.49" bottom="0.52" header="0.5118055555555556" footer="0.5118055555555556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/>
  <dimension ref="A1:L115"/>
  <sheetViews>
    <sheetView workbookViewId="0" topLeftCell="A22">
      <selection activeCell="A41" sqref="A41:I41"/>
    </sheetView>
  </sheetViews>
  <sheetFormatPr defaultColWidth="9.00390625" defaultRowHeight="13.5"/>
  <cols>
    <col min="1" max="1" width="9.00390625" style="2" customWidth="1"/>
    <col min="2" max="2" width="4.875" style="2" customWidth="1"/>
    <col min="3" max="3" width="10.875" style="2" customWidth="1"/>
    <col min="4" max="4" width="5.00390625" style="2" customWidth="1"/>
    <col min="5" max="5" width="10.75390625" style="2" customWidth="1"/>
    <col min="6" max="6" width="11.875" style="2" customWidth="1"/>
    <col min="7" max="7" width="12.375" style="2" customWidth="1"/>
    <col min="8" max="8" width="12.125" style="2" customWidth="1"/>
    <col min="9" max="9" width="15.50390625" style="2" customWidth="1"/>
    <col min="10" max="10" width="20.50390625" style="2" bestFit="1" customWidth="1"/>
    <col min="11" max="16384" width="9.00390625" style="2" customWidth="1"/>
  </cols>
  <sheetData>
    <row r="1" spans="1:6" ht="13.5">
      <c r="A1" s="2" t="s">
        <v>112</v>
      </c>
      <c r="B1" s="11">
        <v>2</v>
      </c>
      <c r="C1" s="11">
        <v>3</v>
      </c>
      <c r="D1" s="11">
        <v>4</v>
      </c>
      <c r="E1" s="11">
        <v>5</v>
      </c>
      <c r="F1" s="11">
        <v>6</v>
      </c>
    </row>
    <row r="2" spans="1:6" ht="13.5">
      <c r="A2" s="2" t="s">
        <v>100</v>
      </c>
      <c r="B2" s="2" t="s">
        <v>148</v>
      </c>
      <c r="C2" s="2" t="s">
        <v>1</v>
      </c>
      <c r="D2" s="2" t="s">
        <v>2</v>
      </c>
      <c r="E2" s="2" t="s">
        <v>3</v>
      </c>
      <c r="F2" s="2" t="s">
        <v>149</v>
      </c>
    </row>
    <row r="3" spans="6:9" ht="14.25" thickBot="1">
      <c r="F3" s="2" t="s">
        <v>216</v>
      </c>
      <c r="I3" s="2" t="s">
        <v>217</v>
      </c>
    </row>
    <row r="4" spans="1:9" ht="13.5">
      <c r="A4" s="2" t="e">
        <f>RANK(H4,H$4:H$36,1)</f>
        <v>#VALUE!</v>
      </c>
      <c r="B4" s="2">
        <v>107</v>
      </c>
      <c r="C4" s="2" t="s">
        <v>23</v>
      </c>
      <c r="D4" s="2">
        <v>39</v>
      </c>
      <c r="E4" s="2" t="s">
        <v>22</v>
      </c>
      <c r="F4" s="34"/>
      <c r="G4" s="9">
        <f>F4+((1000-B4)/100000000000000)</f>
        <v>8.93E-12</v>
      </c>
      <c r="H4" s="9">
        <f>IF(G4&gt;0.0001,F4+(100-B4)/100000000000,"")</f>
      </c>
      <c r="I4" s="37"/>
    </row>
    <row r="5" spans="1:9" ht="13.5">
      <c r="A5" s="2" t="e">
        <f aca="true" t="shared" si="0" ref="A5:A36">RANK(H5,H$4:H$36,1)</f>
        <v>#VALUE!</v>
      </c>
      <c r="B5" s="2">
        <v>108</v>
      </c>
      <c r="C5" s="2" t="s">
        <v>276</v>
      </c>
      <c r="D5" s="2">
        <v>33</v>
      </c>
      <c r="E5" s="2" t="s">
        <v>61</v>
      </c>
      <c r="F5" s="35"/>
      <c r="G5" s="9">
        <f aca="true" t="shared" si="1" ref="G5:G36">F5+((1000-B5)/100000000000000)</f>
        <v>8.92E-12</v>
      </c>
      <c r="H5" s="9">
        <f aca="true" t="shared" si="2" ref="H5:H36">IF(G5&gt;0.0001,F5+(100-B5)/100000000000,"")</f>
      </c>
      <c r="I5" s="38"/>
    </row>
    <row r="6" spans="1:9" ht="13.5">
      <c r="A6" s="2" t="e">
        <f t="shared" si="0"/>
        <v>#VALUE!</v>
      </c>
      <c r="B6" s="2">
        <v>109</v>
      </c>
      <c r="C6" s="2" t="s">
        <v>16</v>
      </c>
      <c r="D6" s="2">
        <v>35</v>
      </c>
      <c r="E6" s="2" t="s">
        <v>8</v>
      </c>
      <c r="F6" s="35"/>
      <c r="G6" s="9">
        <f t="shared" si="1"/>
        <v>8.91E-12</v>
      </c>
      <c r="H6" s="9">
        <f t="shared" si="2"/>
      </c>
      <c r="I6" s="38"/>
    </row>
    <row r="7" spans="1:9" ht="13.5">
      <c r="A7" s="2" t="e">
        <f t="shared" si="0"/>
        <v>#VALUE!</v>
      </c>
      <c r="B7" s="2">
        <v>110</v>
      </c>
      <c r="C7" s="2" t="s">
        <v>21</v>
      </c>
      <c r="D7" s="2">
        <v>39</v>
      </c>
      <c r="E7" s="2" t="s">
        <v>9</v>
      </c>
      <c r="F7" s="35"/>
      <c r="G7" s="9">
        <f t="shared" si="1"/>
        <v>8.9E-12</v>
      </c>
      <c r="H7" s="9">
        <f t="shared" si="2"/>
      </c>
      <c r="I7" s="38"/>
    </row>
    <row r="8" spans="1:9" ht="13.5">
      <c r="A8" s="2" t="e">
        <f t="shared" si="0"/>
        <v>#VALUE!</v>
      </c>
      <c r="B8" s="2">
        <v>111</v>
      </c>
      <c r="C8" s="2" t="s">
        <v>88</v>
      </c>
      <c r="D8" s="2">
        <v>34</v>
      </c>
      <c r="E8" s="2" t="s">
        <v>86</v>
      </c>
      <c r="F8" s="35"/>
      <c r="G8" s="9">
        <f t="shared" si="1"/>
        <v>8.89E-12</v>
      </c>
      <c r="H8" s="9">
        <f t="shared" si="2"/>
      </c>
      <c r="I8" s="38"/>
    </row>
    <row r="9" spans="1:9" ht="13.5">
      <c r="A9" s="2" t="e">
        <f t="shared" si="0"/>
        <v>#VALUE!</v>
      </c>
      <c r="B9" s="2">
        <v>112</v>
      </c>
      <c r="C9" s="2" t="s">
        <v>277</v>
      </c>
      <c r="D9" s="2">
        <v>37</v>
      </c>
      <c r="E9" s="2" t="s">
        <v>81</v>
      </c>
      <c r="F9" s="35"/>
      <c r="G9" s="9">
        <f t="shared" si="1"/>
        <v>8.88E-12</v>
      </c>
      <c r="H9" s="9">
        <f t="shared" si="2"/>
      </c>
      <c r="I9" s="38"/>
    </row>
    <row r="10" spans="1:9" ht="13.5">
      <c r="A10" s="2" t="e">
        <f t="shared" si="0"/>
        <v>#VALUE!</v>
      </c>
      <c r="B10" s="2">
        <v>113</v>
      </c>
      <c r="C10" s="2" t="s">
        <v>278</v>
      </c>
      <c r="D10" s="2">
        <v>35</v>
      </c>
      <c r="E10" s="2" t="s">
        <v>109</v>
      </c>
      <c r="F10" s="35"/>
      <c r="G10" s="9">
        <f t="shared" si="1"/>
        <v>8.87E-12</v>
      </c>
      <c r="H10" s="9">
        <f t="shared" si="2"/>
      </c>
      <c r="I10" s="38"/>
    </row>
    <row r="11" spans="1:9" ht="13.5">
      <c r="A11" s="2" t="e">
        <f t="shared" si="0"/>
        <v>#VALUE!</v>
      </c>
      <c r="B11" s="2">
        <v>114</v>
      </c>
      <c r="C11" s="2" t="s">
        <v>14</v>
      </c>
      <c r="D11" s="2">
        <v>39</v>
      </c>
      <c r="E11" s="2" t="s">
        <v>13</v>
      </c>
      <c r="F11" s="35"/>
      <c r="G11" s="9">
        <f t="shared" si="1"/>
        <v>8.86E-12</v>
      </c>
      <c r="H11" s="9">
        <f t="shared" si="2"/>
      </c>
      <c r="I11" s="38"/>
    </row>
    <row r="12" spans="1:9" ht="13.5">
      <c r="A12" s="2" t="e">
        <f t="shared" si="0"/>
        <v>#VALUE!</v>
      </c>
      <c r="B12" s="2">
        <v>115</v>
      </c>
      <c r="C12" s="2" t="s">
        <v>279</v>
      </c>
      <c r="D12" s="2">
        <v>35</v>
      </c>
      <c r="E12" s="2" t="s">
        <v>262</v>
      </c>
      <c r="F12" s="35"/>
      <c r="G12" s="9">
        <f t="shared" si="1"/>
        <v>8.85E-12</v>
      </c>
      <c r="H12" s="9">
        <f t="shared" si="2"/>
      </c>
      <c r="I12" s="38"/>
    </row>
    <row r="13" spans="1:9" ht="13.5">
      <c r="A13" s="2" t="e">
        <f t="shared" si="0"/>
        <v>#VALUE!</v>
      </c>
      <c r="B13" s="2">
        <v>116</v>
      </c>
      <c r="C13" s="2" t="s">
        <v>24</v>
      </c>
      <c r="D13" s="2">
        <v>38</v>
      </c>
      <c r="E13" s="2" t="s">
        <v>22</v>
      </c>
      <c r="F13" s="35"/>
      <c r="G13" s="9">
        <f t="shared" si="1"/>
        <v>8.84E-12</v>
      </c>
      <c r="H13" s="9">
        <f t="shared" si="2"/>
      </c>
      <c r="I13" s="38"/>
    </row>
    <row r="14" spans="1:9" ht="13.5">
      <c r="A14" s="2" t="e">
        <f t="shared" si="0"/>
        <v>#VALUE!</v>
      </c>
      <c r="B14" s="2">
        <v>117</v>
      </c>
      <c r="C14" s="2" t="s">
        <v>17</v>
      </c>
      <c r="D14" s="2">
        <v>35</v>
      </c>
      <c r="E14" s="2" t="s">
        <v>8</v>
      </c>
      <c r="F14" s="35"/>
      <c r="G14" s="9">
        <f t="shared" si="1"/>
        <v>8.83E-12</v>
      </c>
      <c r="H14" s="9">
        <f t="shared" si="2"/>
      </c>
      <c r="I14" s="38"/>
    </row>
    <row r="15" spans="1:9" ht="13.5">
      <c r="A15" s="2" t="e">
        <f t="shared" si="0"/>
        <v>#VALUE!</v>
      </c>
      <c r="B15" s="2">
        <v>118</v>
      </c>
      <c r="C15" s="2" t="s">
        <v>20</v>
      </c>
      <c r="D15" s="2">
        <v>35</v>
      </c>
      <c r="E15" s="2" t="s">
        <v>9</v>
      </c>
      <c r="F15" s="35"/>
      <c r="G15" s="9">
        <f t="shared" si="1"/>
        <v>8.82E-12</v>
      </c>
      <c r="H15" s="9">
        <f t="shared" si="2"/>
      </c>
      <c r="I15" s="38"/>
    </row>
    <row r="16" spans="1:9" ht="13.5">
      <c r="A16" s="2" t="e">
        <f t="shared" si="0"/>
        <v>#VALUE!</v>
      </c>
      <c r="B16" s="2">
        <v>119</v>
      </c>
      <c r="C16" s="2" t="s">
        <v>320</v>
      </c>
      <c r="D16" s="2">
        <v>35</v>
      </c>
      <c r="E16" s="2" t="s">
        <v>321</v>
      </c>
      <c r="F16" s="35"/>
      <c r="G16" s="9">
        <f t="shared" si="1"/>
        <v>8.81E-12</v>
      </c>
      <c r="H16" s="9">
        <f t="shared" si="2"/>
      </c>
      <c r="I16" s="38"/>
    </row>
    <row r="17" spans="1:9" ht="13.5">
      <c r="A17" s="2" t="e">
        <f t="shared" si="0"/>
        <v>#VALUE!</v>
      </c>
      <c r="B17" s="2">
        <v>120</v>
      </c>
      <c r="C17" s="2" t="s">
        <v>280</v>
      </c>
      <c r="D17" s="2">
        <v>30</v>
      </c>
      <c r="E17" s="2" t="s">
        <v>109</v>
      </c>
      <c r="F17" s="35"/>
      <c r="G17" s="9">
        <f t="shared" si="1"/>
        <v>8.8E-12</v>
      </c>
      <c r="H17" s="9">
        <f t="shared" si="2"/>
      </c>
      <c r="I17" s="38"/>
    </row>
    <row r="18" spans="1:9" ht="13.5">
      <c r="A18" s="2" t="e">
        <f>RANK(H18,H$4:H$36,1)</f>
        <v>#VALUE!</v>
      </c>
      <c r="B18" s="2">
        <v>121</v>
      </c>
      <c r="C18" s="2" t="s">
        <v>15</v>
      </c>
      <c r="D18" s="2">
        <v>36</v>
      </c>
      <c r="E18" s="2" t="s">
        <v>13</v>
      </c>
      <c r="F18" s="35"/>
      <c r="G18" s="9">
        <f t="shared" si="1"/>
        <v>8.79E-12</v>
      </c>
      <c r="H18" s="9">
        <f t="shared" si="2"/>
      </c>
      <c r="I18" s="38"/>
    </row>
    <row r="19" spans="1:9" ht="13.5">
      <c r="A19" s="2" t="e">
        <f t="shared" si="0"/>
        <v>#VALUE!</v>
      </c>
      <c r="B19" s="2">
        <v>122</v>
      </c>
      <c r="C19" s="2" t="s">
        <v>25</v>
      </c>
      <c r="D19" s="2">
        <v>36</v>
      </c>
      <c r="E19" s="2" t="s">
        <v>22</v>
      </c>
      <c r="F19" s="35"/>
      <c r="G19" s="9">
        <f t="shared" si="1"/>
        <v>8.78E-12</v>
      </c>
      <c r="H19" s="9">
        <f t="shared" si="2"/>
      </c>
      <c r="I19" s="38"/>
    </row>
    <row r="20" spans="1:9" ht="13.5">
      <c r="A20" s="2" t="e">
        <f t="shared" si="0"/>
        <v>#VALUE!</v>
      </c>
      <c r="B20" s="2">
        <v>123</v>
      </c>
      <c r="C20" s="2" t="s">
        <v>89</v>
      </c>
      <c r="D20" s="2">
        <v>35</v>
      </c>
      <c r="E20" s="2" t="s">
        <v>86</v>
      </c>
      <c r="F20" s="35"/>
      <c r="G20" s="9">
        <f t="shared" si="1"/>
        <v>8.77E-12</v>
      </c>
      <c r="H20" s="9">
        <f t="shared" si="2"/>
      </c>
      <c r="I20" s="38"/>
    </row>
    <row r="21" spans="1:9" ht="13.5">
      <c r="A21" s="2" t="e">
        <f t="shared" si="0"/>
        <v>#VALUE!</v>
      </c>
      <c r="B21" s="2">
        <v>124</v>
      </c>
      <c r="C21" s="2" t="s">
        <v>122</v>
      </c>
      <c r="D21" s="2">
        <v>32</v>
      </c>
      <c r="E21" s="2" t="s">
        <v>123</v>
      </c>
      <c r="F21" s="35"/>
      <c r="G21" s="9">
        <f t="shared" si="1"/>
        <v>8.76E-12</v>
      </c>
      <c r="H21" s="9">
        <f t="shared" si="2"/>
      </c>
      <c r="I21" s="38"/>
    </row>
    <row r="22" spans="1:9" ht="13.5">
      <c r="A22" s="2" t="e">
        <f t="shared" si="0"/>
        <v>#VALUE!</v>
      </c>
      <c r="B22" s="2">
        <v>125</v>
      </c>
      <c r="C22" s="2" t="s">
        <v>281</v>
      </c>
      <c r="D22" s="2">
        <v>36</v>
      </c>
      <c r="E22" s="2" t="s">
        <v>109</v>
      </c>
      <c r="F22" s="35"/>
      <c r="G22" s="9">
        <f t="shared" si="1"/>
        <v>8.75E-12</v>
      </c>
      <c r="H22" s="9">
        <f t="shared" si="2"/>
      </c>
      <c r="I22" s="38"/>
    </row>
    <row r="23" spans="1:9" ht="13.5">
      <c r="A23" s="2" t="e">
        <f t="shared" si="0"/>
        <v>#VALUE!</v>
      </c>
      <c r="B23" s="2">
        <v>142</v>
      </c>
      <c r="C23" s="2" t="s">
        <v>322</v>
      </c>
      <c r="D23" s="2">
        <v>35</v>
      </c>
      <c r="E23" s="2" t="s">
        <v>323</v>
      </c>
      <c r="F23" s="35"/>
      <c r="G23" s="9">
        <f t="shared" si="1"/>
        <v>8.58E-12</v>
      </c>
      <c r="H23" s="9">
        <f t="shared" si="2"/>
      </c>
      <c r="I23" s="38"/>
    </row>
    <row r="24" spans="1:9" ht="13.5">
      <c r="A24" s="2" t="e">
        <f t="shared" si="0"/>
        <v>#VALUE!</v>
      </c>
      <c r="F24" s="35"/>
      <c r="G24" s="9">
        <f t="shared" si="1"/>
        <v>1E-11</v>
      </c>
      <c r="H24" s="9">
        <f t="shared" si="2"/>
      </c>
      <c r="I24" s="38"/>
    </row>
    <row r="25" spans="1:9" ht="13.5">
      <c r="A25" s="2" t="e">
        <f t="shared" si="0"/>
        <v>#VALUE!</v>
      </c>
      <c r="F25" s="35"/>
      <c r="G25" s="9">
        <f t="shared" si="1"/>
        <v>1E-11</v>
      </c>
      <c r="H25" s="9">
        <f t="shared" si="2"/>
      </c>
      <c r="I25" s="38"/>
    </row>
    <row r="26" spans="1:9" ht="13.5">
      <c r="A26" s="2" t="e">
        <f t="shared" si="0"/>
        <v>#VALUE!</v>
      </c>
      <c r="F26" s="35"/>
      <c r="G26" s="9">
        <f t="shared" si="1"/>
        <v>1E-11</v>
      </c>
      <c r="H26" s="9">
        <f t="shared" si="2"/>
      </c>
      <c r="I26" s="38"/>
    </row>
    <row r="27" spans="1:9" ht="13.5">
      <c r="A27" s="2" t="e">
        <f t="shared" si="0"/>
        <v>#VALUE!</v>
      </c>
      <c r="F27" s="35"/>
      <c r="G27" s="9">
        <f t="shared" si="1"/>
        <v>1E-11</v>
      </c>
      <c r="H27" s="9">
        <f t="shared" si="2"/>
      </c>
      <c r="I27" s="38"/>
    </row>
    <row r="28" spans="1:9" ht="13.5">
      <c r="A28" s="2" t="e">
        <f t="shared" si="0"/>
        <v>#VALUE!</v>
      </c>
      <c r="F28" s="35"/>
      <c r="G28" s="9">
        <f t="shared" si="1"/>
        <v>1E-11</v>
      </c>
      <c r="H28" s="9">
        <f t="shared" si="2"/>
      </c>
      <c r="I28" s="38"/>
    </row>
    <row r="29" spans="1:9" ht="13.5">
      <c r="A29" s="2" t="e">
        <f t="shared" si="0"/>
        <v>#VALUE!</v>
      </c>
      <c r="F29" s="35"/>
      <c r="G29" s="9">
        <f t="shared" si="1"/>
        <v>1E-11</v>
      </c>
      <c r="H29" s="9">
        <f t="shared" si="2"/>
      </c>
      <c r="I29" s="38"/>
    </row>
    <row r="30" spans="1:9" ht="13.5">
      <c r="A30" s="2" t="e">
        <f t="shared" si="0"/>
        <v>#VALUE!</v>
      </c>
      <c r="F30" s="35"/>
      <c r="G30" s="9">
        <f t="shared" si="1"/>
        <v>1E-11</v>
      </c>
      <c r="H30" s="9">
        <f t="shared" si="2"/>
      </c>
      <c r="I30" s="38"/>
    </row>
    <row r="31" spans="1:9" ht="13.5">
      <c r="A31" s="2" t="e">
        <f t="shared" si="0"/>
        <v>#VALUE!</v>
      </c>
      <c r="F31" s="35"/>
      <c r="G31" s="9">
        <f t="shared" si="1"/>
        <v>1E-11</v>
      </c>
      <c r="H31" s="9">
        <f t="shared" si="2"/>
      </c>
      <c r="I31" s="38"/>
    </row>
    <row r="32" spans="1:9" ht="13.5">
      <c r="A32" s="2" t="e">
        <f t="shared" si="0"/>
        <v>#VALUE!</v>
      </c>
      <c r="F32" s="35"/>
      <c r="G32" s="9">
        <f t="shared" si="1"/>
        <v>1E-11</v>
      </c>
      <c r="H32" s="9">
        <f t="shared" si="2"/>
      </c>
      <c r="I32" s="38"/>
    </row>
    <row r="33" spans="1:9" ht="13.5">
      <c r="A33" s="2" t="e">
        <f t="shared" si="0"/>
        <v>#VALUE!</v>
      </c>
      <c r="F33" s="35"/>
      <c r="G33" s="9">
        <f t="shared" si="1"/>
        <v>1E-11</v>
      </c>
      <c r="H33" s="9">
        <f t="shared" si="2"/>
      </c>
      <c r="I33" s="38"/>
    </row>
    <row r="34" spans="1:9" ht="13.5">
      <c r="A34" s="2" t="e">
        <f t="shared" si="0"/>
        <v>#VALUE!</v>
      </c>
      <c r="F34" s="35"/>
      <c r="G34" s="9">
        <f t="shared" si="1"/>
        <v>1E-11</v>
      </c>
      <c r="H34" s="9">
        <f t="shared" si="2"/>
      </c>
      <c r="I34" s="38"/>
    </row>
    <row r="35" spans="1:9" ht="13.5">
      <c r="A35" s="2" t="e">
        <f t="shared" si="0"/>
        <v>#VALUE!</v>
      </c>
      <c r="F35" s="35"/>
      <c r="G35" s="9">
        <f t="shared" si="1"/>
        <v>1E-11</v>
      </c>
      <c r="H35" s="9">
        <f t="shared" si="2"/>
      </c>
      <c r="I35" s="38"/>
    </row>
    <row r="36" spans="1:9" ht="14.25" thickBot="1">
      <c r="A36" s="2" t="e">
        <f t="shared" si="0"/>
        <v>#VALUE!</v>
      </c>
      <c r="F36" s="36"/>
      <c r="G36" s="9">
        <f t="shared" si="1"/>
        <v>1E-11</v>
      </c>
      <c r="H36" s="9">
        <f t="shared" si="2"/>
      </c>
      <c r="I36" s="39"/>
    </row>
    <row r="37" spans="7:9" ht="13.5">
      <c r="G37" s="3"/>
      <c r="H37" s="3"/>
      <c r="I37" s="3"/>
    </row>
    <row r="40" spans="1:8" ht="13.5">
      <c r="A40" s="2" t="s">
        <v>103</v>
      </c>
      <c r="G40" s="3"/>
      <c r="H40" s="3"/>
    </row>
    <row r="41" spans="1:9" ht="25.5" customHeight="1">
      <c r="A41" s="95" t="s">
        <v>387</v>
      </c>
      <c r="B41" s="95"/>
      <c r="C41" s="95"/>
      <c r="D41" s="95"/>
      <c r="E41" s="95"/>
      <c r="F41" s="95"/>
      <c r="G41" s="95"/>
      <c r="H41" s="95"/>
      <c r="I41" s="95"/>
    </row>
    <row r="42" spans="1:9" ht="13.5">
      <c r="A42" s="19" t="s">
        <v>188</v>
      </c>
      <c r="B42" s="19"/>
      <c r="C42" s="19"/>
      <c r="D42" s="19"/>
      <c r="E42" s="19" t="s">
        <v>208</v>
      </c>
      <c r="F42" s="19" t="s">
        <v>158</v>
      </c>
      <c r="G42" s="19"/>
      <c r="H42" s="19"/>
      <c r="I42" s="19"/>
    </row>
    <row r="43" spans="1:9" ht="13.5">
      <c r="A43" s="61"/>
      <c r="B43" s="61"/>
      <c r="C43" s="61"/>
      <c r="D43" s="61"/>
      <c r="E43" s="61"/>
      <c r="F43" s="61"/>
      <c r="G43" s="25"/>
      <c r="H43" s="25"/>
      <c r="I43" s="20"/>
    </row>
    <row r="44" spans="1:9" ht="13.5">
      <c r="A44" s="19" t="s">
        <v>100</v>
      </c>
      <c r="B44" s="19" t="s">
        <v>0</v>
      </c>
      <c r="C44" s="22" t="s">
        <v>186</v>
      </c>
      <c r="D44" s="22" t="s">
        <v>97</v>
      </c>
      <c r="E44" s="22" t="s">
        <v>98</v>
      </c>
      <c r="F44" s="22" t="s">
        <v>181</v>
      </c>
      <c r="G44" s="30" t="s">
        <v>185</v>
      </c>
      <c r="H44" s="1"/>
      <c r="I44" s="7"/>
    </row>
    <row r="45" spans="1:7" ht="13.5">
      <c r="A45" s="64">
        <v>1</v>
      </c>
      <c r="B45" s="65" t="e">
        <f aca="true" t="shared" si="3" ref="B45:F54">VLOOKUP($A45,$A$4:$F$36,B$1,0)</f>
        <v>#N/A</v>
      </c>
      <c r="C45" s="65" t="e">
        <f t="shared" si="3"/>
        <v>#N/A</v>
      </c>
      <c r="D45" s="65" t="e">
        <f t="shared" si="3"/>
        <v>#N/A</v>
      </c>
      <c r="E45" s="65" t="e">
        <f t="shared" si="3"/>
        <v>#N/A</v>
      </c>
      <c r="F45" s="66" t="e">
        <f t="shared" si="3"/>
        <v>#N/A</v>
      </c>
      <c r="G45">
        <v>10</v>
      </c>
    </row>
    <row r="46" spans="1:7" ht="13.5">
      <c r="A46" s="64">
        <v>2</v>
      </c>
      <c r="B46" s="65" t="e">
        <f t="shared" si="3"/>
        <v>#N/A</v>
      </c>
      <c r="C46" s="65" t="e">
        <f t="shared" si="3"/>
        <v>#N/A</v>
      </c>
      <c r="D46" s="65" t="e">
        <f t="shared" si="3"/>
        <v>#N/A</v>
      </c>
      <c r="E46" s="65" t="e">
        <f t="shared" si="3"/>
        <v>#N/A</v>
      </c>
      <c r="F46" s="66" t="e">
        <f t="shared" si="3"/>
        <v>#N/A</v>
      </c>
      <c r="G46">
        <v>9</v>
      </c>
    </row>
    <row r="47" spans="1:7" ht="13.5">
      <c r="A47" s="64">
        <v>3</v>
      </c>
      <c r="B47" s="65" t="e">
        <f t="shared" si="3"/>
        <v>#N/A</v>
      </c>
      <c r="C47" s="65" t="e">
        <f t="shared" si="3"/>
        <v>#N/A</v>
      </c>
      <c r="D47" s="65" t="e">
        <f t="shared" si="3"/>
        <v>#N/A</v>
      </c>
      <c r="E47" s="65" t="e">
        <f t="shared" si="3"/>
        <v>#N/A</v>
      </c>
      <c r="F47" s="66" t="e">
        <f t="shared" si="3"/>
        <v>#N/A</v>
      </c>
      <c r="G47">
        <v>8</v>
      </c>
    </row>
    <row r="48" spans="1:7" ht="13.5">
      <c r="A48" s="64">
        <v>4</v>
      </c>
      <c r="B48" s="65" t="e">
        <f t="shared" si="3"/>
        <v>#N/A</v>
      </c>
      <c r="C48" s="65" t="e">
        <f t="shared" si="3"/>
        <v>#N/A</v>
      </c>
      <c r="D48" s="65" t="e">
        <f t="shared" si="3"/>
        <v>#N/A</v>
      </c>
      <c r="E48" s="65" t="e">
        <f t="shared" si="3"/>
        <v>#N/A</v>
      </c>
      <c r="F48" s="66" t="e">
        <f t="shared" si="3"/>
        <v>#N/A</v>
      </c>
      <c r="G48">
        <v>7</v>
      </c>
    </row>
    <row r="49" spans="1:7" ht="13.5">
      <c r="A49" s="64">
        <v>5</v>
      </c>
      <c r="B49" s="65" t="e">
        <f t="shared" si="3"/>
        <v>#N/A</v>
      </c>
      <c r="C49" s="65" t="e">
        <f t="shared" si="3"/>
        <v>#N/A</v>
      </c>
      <c r="D49" s="65" t="e">
        <f t="shared" si="3"/>
        <v>#N/A</v>
      </c>
      <c r="E49" s="65" t="e">
        <f t="shared" si="3"/>
        <v>#N/A</v>
      </c>
      <c r="F49" s="66" t="e">
        <f t="shared" si="3"/>
        <v>#N/A</v>
      </c>
      <c r="G49">
        <v>6</v>
      </c>
    </row>
    <row r="50" spans="1:7" ht="13.5">
      <c r="A50" s="64">
        <v>6</v>
      </c>
      <c r="B50" s="65" t="e">
        <f t="shared" si="3"/>
        <v>#N/A</v>
      </c>
      <c r="C50" s="65" t="e">
        <f t="shared" si="3"/>
        <v>#N/A</v>
      </c>
      <c r="D50" s="65" t="e">
        <f t="shared" si="3"/>
        <v>#N/A</v>
      </c>
      <c r="E50" s="65" t="e">
        <f t="shared" si="3"/>
        <v>#N/A</v>
      </c>
      <c r="F50" s="66" t="e">
        <f t="shared" si="3"/>
        <v>#N/A</v>
      </c>
      <c r="G50">
        <v>5</v>
      </c>
    </row>
    <row r="51" spans="1:7" ht="13.5">
      <c r="A51" s="5">
        <v>7</v>
      </c>
      <c r="B51" t="e">
        <f t="shared" si="3"/>
        <v>#N/A</v>
      </c>
      <c r="C51" t="e">
        <f t="shared" si="3"/>
        <v>#N/A</v>
      </c>
      <c r="D51" t="e">
        <f t="shared" si="3"/>
        <v>#N/A</v>
      </c>
      <c r="E51" t="e">
        <f t="shared" si="3"/>
        <v>#N/A</v>
      </c>
      <c r="F51" s="6" t="e">
        <f t="shared" si="3"/>
        <v>#N/A</v>
      </c>
      <c r="G51">
        <v>4</v>
      </c>
    </row>
    <row r="52" spans="1:7" ht="13.5">
      <c r="A52" s="5">
        <v>8</v>
      </c>
      <c r="B52" t="e">
        <f t="shared" si="3"/>
        <v>#N/A</v>
      </c>
      <c r="C52" t="e">
        <f t="shared" si="3"/>
        <v>#N/A</v>
      </c>
      <c r="D52" t="e">
        <f t="shared" si="3"/>
        <v>#N/A</v>
      </c>
      <c r="E52" t="e">
        <f t="shared" si="3"/>
        <v>#N/A</v>
      </c>
      <c r="F52" s="6" t="e">
        <f t="shared" si="3"/>
        <v>#N/A</v>
      </c>
      <c r="G52">
        <v>3</v>
      </c>
    </row>
    <row r="53" spans="1:7" ht="13.5">
      <c r="A53" s="5">
        <v>9</v>
      </c>
      <c r="B53" t="e">
        <f t="shared" si="3"/>
        <v>#N/A</v>
      </c>
      <c r="C53" t="e">
        <f t="shared" si="3"/>
        <v>#N/A</v>
      </c>
      <c r="D53" t="e">
        <f t="shared" si="3"/>
        <v>#N/A</v>
      </c>
      <c r="E53" t="e">
        <f t="shared" si="3"/>
        <v>#N/A</v>
      </c>
      <c r="F53" s="6" t="e">
        <f t="shared" si="3"/>
        <v>#N/A</v>
      </c>
      <c r="G53">
        <v>2</v>
      </c>
    </row>
    <row r="54" spans="1:7" ht="13.5">
      <c r="A54" s="5">
        <v>10</v>
      </c>
      <c r="B54" t="e">
        <f t="shared" si="3"/>
        <v>#N/A</v>
      </c>
      <c r="C54" t="e">
        <f t="shared" si="3"/>
        <v>#N/A</v>
      </c>
      <c r="D54" t="e">
        <f t="shared" si="3"/>
        <v>#N/A</v>
      </c>
      <c r="E54" t="e">
        <f t="shared" si="3"/>
        <v>#N/A</v>
      </c>
      <c r="F54" s="6" t="e">
        <f t="shared" si="3"/>
        <v>#N/A</v>
      </c>
      <c r="G54">
        <v>1</v>
      </c>
    </row>
    <row r="55" spans="1:6" ht="13.5">
      <c r="A55" s="5">
        <v>11</v>
      </c>
      <c r="B55" t="e">
        <f aca="true" t="shared" si="4" ref="B55:F64">VLOOKUP($A55,$A$4:$F$36,B$1,0)</f>
        <v>#N/A</v>
      </c>
      <c r="C55" t="e">
        <f t="shared" si="4"/>
        <v>#N/A</v>
      </c>
      <c r="D55" t="e">
        <f t="shared" si="4"/>
        <v>#N/A</v>
      </c>
      <c r="E55" t="e">
        <f t="shared" si="4"/>
        <v>#N/A</v>
      </c>
      <c r="F55" s="6" t="e">
        <f t="shared" si="4"/>
        <v>#N/A</v>
      </c>
    </row>
    <row r="56" spans="1:7" ht="13.5">
      <c r="A56" s="5">
        <v>12</v>
      </c>
      <c r="B56" t="e">
        <f t="shared" si="4"/>
        <v>#N/A</v>
      </c>
      <c r="C56" t="e">
        <f t="shared" si="4"/>
        <v>#N/A</v>
      </c>
      <c r="D56" t="e">
        <f t="shared" si="4"/>
        <v>#N/A</v>
      </c>
      <c r="E56" t="e">
        <f t="shared" si="4"/>
        <v>#N/A</v>
      </c>
      <c r="F56" s="6" t="e">
        <f t="shared" si="4"/>
        <v>#N/A</v>
      </c>
      <c r="G56" s="4"/>
    </row>
    <row r="57" spans="1:7" ht="13.5">
      <c r="A57" s="5">
        <v>13</v>
      </c>
      <c r="B57" t="e">
        <f t="shared" si="4"/>
        <v>#N/A</v>
      </c>
      <c r="C57" t="e">
        <f t="shared" si="4"/>
        <v>#N/A</v>
      </c>
      <c r="D57" t="e">
        <f t="shared" si="4"/>
        <v>#N/A</v>
      </c>
      <c r="E57" t="e">
        <f t="shared" si="4"/>
        <v>#N/A</v>
      </c>
      <c r="F57" s="6" t="e">
        <f t="shared" si="4"/>
        <v>#N/A</v>
      </c>
      <c r="G57" s="4"/>
    </row>
    <row r="58" spans="1:7" ht="13.5">
      <c r="A58" s="5">
        <v>14</v>
      </c>
      <c r="B58" t="e">
        <f t="shared" si="4"/>
        <v>#N/A</v>
      </c>
      <c r="C58" t="e">
        <f t="shared" si="4"/>
        <v>#N/A</v>
      </c>
      <c r="D58" t="e">
        <f t="shared" si="4"/>
        <v>#N/A</v>
      </c>
      <c r="E58" t="e">
        <f t="shared" si="4"/>
        <v>#N/A</v>
      </c>
      <c r="F58" s="6" t="e">
        <f t="shared" si="4"/>
        <v>#N/A</v>
      </c>
      <c r="G58" s="4"/>
    </row>
    <row r="59" spans="1:7" ht="13.5">
      <c r="A59" s="5">
        <v>15</v>
      </c>
      <c r="B59" t="e">
        <f t="shared" si="4"/>
        <v>#N/A</v>
      </c>
      <c r="C59" t="e">
        <f t="shared" si="4"/>
        <v>#N/A</v>
      </c>
      <c r="D59" t="e">
        <f t="shared" si="4"/>
        <v>#N/A</v>
      </c>
      <c r="E59" t="e">
        <f t="shared" si="4"/>
        <v>#N/A</v>
      </c>
      <c r="F59" s="6" t="e">
        <f t="shared" si="4"/>
        <v>#N/A</v>
      </c>
      <c r="G59" s="4"/>
    </row>
    <row r="60" spans="1:7" ht="13.5">
      <c r="A60" s="5">
        <v>16</v>
      </c>
      <c r="B60" t="e">
        <f t="shared" si="4"/>
        <v>#N/A</v>
      </c>
      <c r="C60" t="e">
        <f t="shared" si="4"/>
        <v>#N/A</v>
      </c>
      <c r="D60" t="e">
        <f t="shared" si="4"/>
        <v>#N/A</v>
      </c>
      <c r="E60" t="e">
        <f t="shared" si="4"/>
        <v>#N/A</v>
      </c>
      <c r="F60" s="6" t="e">
        <f t="shared" si="4"/>
        <v>#N/A</v>
      </c>
      <c r="G60" s="4"/>
    </row>
    <row r="61" spans="1:7" ht="13.5">
      <c r="A61" s="5">
        <v>17</v>
      </c>
      <c r="B61" t="e">
        <f t="shared" si="4"/>
        <v>#N/A</v>
      </c>
      <c r="C61" t="e">
        <f t="shared" si="4"/>
        <v>#N/A</v>
      </c>
      <c r="D61" t="e">
        <f t="shared" si="4"/>
        <v>#N/A</v>
      </c>
      <c r="E61" t="e">
        <f t="shared" si="4"/>
        <v>#N/A</v>
      </c>
      <c r="F61" s="6" t="e">
        <f t="shared" si="4"/>
        <v>#N/A</v>
      </c>
      <c r="G61" s="4"/>
    </row>
    <row r="62" spans="1:7" ht="13.5">
      <c r="A62" s="5">
        <v>18</v>
      </c>
      <c r="B62" t="e">
        <f t="shared" si="4"/>
        <v>#N/A</v>
      </c>
      <c r="C62" t="e">
        <f t="shared" si="4"/>
        <v>#N/A</v>
      </c>
      <c r="D62" t="e">
        <f t="shared" si="4"/>
        <v>#N/A</v>
      </c>
      <c r="E62" t="e">
        <f t="shared" si="4"/>
        <v>#N/A</v>
      </c>
      <c r="F62" s="6" t="e">
        <f t="shared" si="4"/>
        <v>#N/A</v>
      </c>
      <c r="G62" s="4"/>
    </row>
    <row r="63" spans="1:7" ht="13.5">
      <c r="A63" s="5">
        <v>19</v>
      </c>
      <c r="B63" t="e">
        <f t="shared" si="4"/>
        <v>#N/A</v>
      </c>
      <c r="C63" t="e">
        <f t="shared" si="4"/>
        <v>#N/A</v>
      </c>
      <c r="D63" t="e">
        <f t="shared" si="4"/>
        <v>#N/A</v>
      </c>
      <c r="E63" t="e">
        <f t="shared" si="4"/>
        <v>#N/A</v>
      </c>
      <c r="F63" s="6" t="e">
        <f t="shared" si="4"/>
        <v>#N/A</v>
      </c>
      <c r="G63" s="4"/>
    </row>
    <row r="64" spans="1:7" ht="13.5">
      <c r="A64" s="5">
        <v>20</v>
      </c>
      <c r="B64" t="e">
        <f t="shared" si="4"/>
        <v>#N/A</v>
      </c>
      <c r="C64" t="e">
        <f t="shared" si="4"/>
        <v>#N/A</v>
      </c>
      <c r="D64" t="e">
        <f t="shared" si="4"/>
        <v>#N/A</v>
      </c>
      <c r="E64" t="e">
        <f t="shared" si="4"/>
        <v>#N/A</v>
      </c>
      <c r="F64" s="6" t="e">
        <f t="shared" si="4"/>
        <v>#N/A</v>
      </c>
      <c r="G64" s="4"/>
    </row>
    <row r="65" spans="1:7" ht="13.5">
      <c r="A65" s="5">
        <v>21</v>
      </c>
      <c r="B65" t="e">
        <f aca="true" t="shared" si="5" ref="B65:F77">VLOOKUP($A65,$A$4:$F$36,B$1,0)</f>
        <v>#N/A</v>
      </c>
      <c r="C65" t="e">
        <f t="shared" si="5"/>
        <v>#N/A</v>
      </c>
      <c r="D65" t="e">
        <f t="shared" si="5"/>
        <v>#N/A</v>
      </c>
      <c r="E65" t="e">
        <f t="shared" si="5"/>
        <v>#N/A</v>
      </c>
      <c r="F65" s="6" t="e">
        <f t="shared" si="5"/>
        <v>#N/A</v>
      </c>
      <c r="G65" s="4"/>
    </row>
    <row r="66" spans="1:7" ht="13.5">
      <c r="A66" s="5">
        <v>22</v>
      </c>
      <c r="B66" t="e">
        <f t="shared" si="5"/>
        <v>#N/A</v>
      </c>
      <c r="C66" t="e">
        <f t="shared" si="5"/>
        <v>#N/A</v>
      </c>
      <c r="D66" t="e">
        <f t="shared" si="5"/>
        <v>#N/A</v>
      </c>
      <c r="E66" t="e">
        <f t="shared" si="5"/>
        <v>#N/A</v>
      </c>
      <c r="F66" s="6" t="e">
        <f t="shared" si="5"/>
        <v>#N/A</v>
      </c>
      <c r="G66" s="4"/>
    </row>
    <row r="67" spans="1:7" ht="13.5">
      <c r="A67" s="5">
        <v>23</v>
      </c>
      <c r="B67" t="e">
        <f t="shared" si="5"/>
        <v>#N/A</v>
      </c>
      <c r="C67" t="e">
        <f t="shared" si="5"/>
        <v>#N/A</v>
      </c>
      <c r="D67" t="e">
        <f t="shared" si="5"/>
        <v>#N/A</v>
      </c>
      <c r="E67" t="e">
        <f t="shared" si="5"/>
        <v>#N/A</v>
      </c>
      <c r="F67" s="6" t="e">
        <f t="shared" si="5"/>
        <v>#N/A</v>
      </c>
      <c r="G67" s="4"/>
    </row>
    <row r="68" spans="1:7" ht="13.5">
      <c r="A68" s="5">
        <v>24</v>
      </c>
      <c r="B68" t="e">
        <f t="shared" si="5"/>
        <v>#N/A</v>
      </c>
      <c r="C68" t="e">
        <f t="shared" si="5"/>
        <v>#N/A</v>
      </c>
      <c r="D68" t="e">
        <f t="shared" si="5"/>
        <v>#N/A</v>
      </c>
      <c r="E68" t="e">
        <f t="shared" si="5"/>
        <v>#N/A</v>
      </c>
      <c r="F68" s="6" t="e">
        <f t="shared" si="5"/>
        <v>#N/A</v>
      </c>
      <c r="G68" s="4"/>
    </row>
    <row r="69" spans="1:7" ht="13.5">
      <c r="A69" s="5">
        <v>25</v>
      </c>
      <c r="B69" t="e">
        <f t="shared" si="5"/>
        <v>#N/A</v>
      </c>
      <c r="C69" t="e">
        <f t="shared" si="5"/>
        <v>#N/A</v>
      </c>
      <c r="D69" t="e">
        <f t="shared" si="5"/>
        <v>#N/A</v>
      </c>
      <c r="E69" t="e">
        <f t="shared" si="5"/>
        <v>#N/A</v>
      </c>
      <c r="F69" s="6" t="e">
        <f t="shared" si="5"/>
        <v>#N/A</v>
      </c>
      <c r="G69" s="4"/>
    </row>
    <row r="70" spans="1:7" ht="13.5">
      <c r="A70" s="5">
        <v>26</v>
      </c>
      <c r="B70" t="e">
        <f t="shared" si="5"/>
        <v>#N/A</v>
      </c>
      <c r="C70" t="e">
        <f t="shared" si="5"/>
        <v>#N/A</v>
      </c>
      <c r="D70" t="e">
        <f t="shared" si="5"/>
        <v>#N/A</v>
      </c>
      <c r="E70" t="e">
        <f t="shared" si="5"/>
        <v>#N/A</v>
      </c>
      <c r="F70" s="6" t="e">
        <f t="shared" si="5"/>
        <v>#N/A</v>
      </c>
      <c r="G70" s="4"/>
    </row>
    <row r="71" spans="1:7" ht="13.5">
      <c r="A71" s="5">
        <v>27</v>
      </c>
      <c r="B71" t="e">
        <f t="shared" si="5"/>
        <v>#N/A</v>
      </c>
      <c r="C71" t="e">
        <f t="shared" si="5"/>
        <v>#N/A</v>
      </c>
      <c r="D71" t="e">
        <f t="shared" si="5"/>
        <v>#N/A</v>
      </c>
      <c r="E71" t="e">
        <f t="shared" si="5"/>
        <v>#N/A</v>
      </c>
      <c r="F71" s="6" t="e">
        <f t="shared" si="5"/>
        <v>#N/A</v>
      </c>
      <c r="G71" s="4"/>
    </row>
    <row r="72" spans="1:7" ht="13.5">
      <c r="A72" s="5">
        <v>28</v>
      </c>
      <c r="B72" t="e">
        <f t="shared" si="5"/>
        <v>#N/A</v>
      </c>
      <c r="C72" t="e">
        <f t="shared" si="5"/>
        <v>#N/A</v>
      </c>
      <c r="D72" t="e">
        <f t="shared" si="5"/>
        <v>#N/A</v>
      </c>
      <c r="E72" t="e">
        <f t="shared" si="5"/>
        <v>#N/A</v>
      </c>
      <c r="F72" s="6" t="e">
        <f t="shared" si="5"/>
        <v>#N/A</v>
      </c>
      <c r="G72" s="4"/>
    </row>
    <row r="73" spans="1:7" ht="13.5">
      <c r="A73" s="5">
        <v>29</v>
      </c>
      <c r="B73" t="e">
        <f t="shared" si="5"/>
        <v>#N/A</v>
      </c>
      <c r="C73" t="e">
        <f t="shared" si="5"/>
        <v>#N/A</v>
      </c>
      <c r="D73" t="e">
        <f t="shared" si="5"/>
        <v>#N/A</v>
      </c>
      <c r="E73" t="e">
        <f t="shared" si="5"/>
        <v>#N/A</v>
      </c>
      <c r="F73" s="6" t="e">
        <f t="shared" si="5"/>
        <v>#N/A</v>
      </c>
      <c r="G73" s="4"/>
    </row>
    <row r="74" spans="1:7" ht="13.5">
      <c r="A74" s="5">
        <v>30</v>
      </c>
      <c r="B74" t="e">
        <f t="shared" si="5"/>
        <v>#N/A</v>
      </c>
      <c r="C74" t="e">
        <f t="shared" si="5"/>
        <v>#N/A</v>
      </c>
      <c r="D74" t="e">
        <f t="shared" si="5"/>
        <v>#N/A</v>
      </c>
      <c r="E74" t="e">
        <f t="shared" si="5"/>
        <v>#N/A</v>
      </c>
      <c r="F74" s="6" t="e">
        <f t="shared" si="5"/>
        <v>#N/A</v>
      </c>
      <c r="G74" s="4"/>
    </row>
    <row r="75" spans="1:7" ht="13.5">
      <c r="A75" s="5">
        <v>31</v>
      </c>
      <c r="B75" t="e">
        <f t="shared" si="5"/>
        <v>#N/A</v>
      </c>
      <c r="C75" t="e">
        <f t="shared" si="5"/>
        <v>#N/A</v>
      </c>
      <c r="D75" t="e">
        <f t="shared" si="5"/>
        <v>#N/A</v>
      </c>
      <c r="E75" t="e">
        <f t="shared" si="5"/>
        <v>#N/A</v>
      </c>
      <c r="F75" s="6" t="e">
        <f t="shared" si="5"/>
        <v>#N/A</v>
      </c>
      <c r="G75" s="4"/>
    </row>
    <row r="76" spans="1:7" ht="13.5">
      <c r="A76" s="5">
        <v>32</v>
      </c>
      <c r="B76" t="e">
        <f t="shared" si="5"/>
        <v>#N/A</v>
      </c>
      <c r="C76" t="e">
        <f t="shared" si="5"/>
        <v>#N/A</v>
      </c>
      <c r="D76" t="e">
        <f t="shared" si="5"/>
        <v>#N/A</v>
      </c>
      <c r="E76" t="e">
        <f t="shared" si="5"/>
        <v>#N/A</v>
      </c>
      <c r="F76" s="6" t="e">
        <f t="shared" si="5"/>
        <v>#N/A</v>
      </c>
      <c r="G76" s="4"/>
    </row>
    <row r="77" spans="1:7" ht="13.5">
      <c r="A77" s="5">
        <v>33</v>
      </c>
      <c r="B77" t="e">
        <f t="shared" si="5"/>
        <v>#N/A</v>
      </c>
      <c r="C77" t="e">
        <f t="shared" si="5"/>
        <v>#N/A</v>
      </c>
      <c r="D77" t="e">
        <f t="shared" si="5"/>
        <v>#N/A</v>
      </c>
      <c r="E77" t="e">
        <f t="shared" si="5"/>
        <v>#N/A</v>
      </c>
      <c r="F77" s="6" t="e">
        <f t="shared" si="5"/>
        <v>#N/A</v>
      </c>
      <c r="G77" s="4"/>
    </row>
    <row r="78" spans="1:9" ht="15.75" customHeight="1">
      <c r="A78" s="21"/>
      <c r="B78" s="21"/>
      <c r="C78" s="21"/>
      <c r="D78" s="21"/>
      <c r="E78" s="21"/>
      <c r="F78" s="26"/>
      <c r="G78" s="26"/>
      <c r="H78" s="26"/>
      <c r="I78" s="27"/>
    </row>
    <row r="79" spans="1:12" s="20" customFormat="1" ht="13.5">
      <c r="A79" s="21" t="s">
        <v>193</v>
      </c>
      <c r="B79" s="21"/>
      <c r="C79" s="21"/>
      <c r="D79" s="21"/>
      <c r="E79" s="28">
        <v>0</v>
      </c>
      <c r="F79" s="21"/>
      <c r="G79" s="21"/>
      <c r="H79" s="21"/>
      <c r="I79" s="21"/>
      <c r="J79" s="21"/>
      <c r="K79" s="21"/>
      <c r="L79" s="21"/>
    </row>
    <row r="80" spans="1:12" s="20" customFormat="1" ht="13.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</row>
    <row r="81" spans="1:12" s="20" customFormat="1" ht="13.5">
      <c r="A81" s="21" t="s">
        <v>194</v>
      </c>
      <c r="B81" s="21"/>
      <c r="C81" s="21"/>
      <c r="D81" s="21"/>
      <c r="E81" s="21" t="s">
        <v>195</v>
      </c>
      <c r="F81" s="21"/>
      <c r="G81" s="21"/>
      <c r="H81" s="21"/>
      <c r="I81" s="21"/>
      <c r="J81" s="21"/>
      <c r="K81" s="21"/>
      <c r="L81" s="21"/>
    </row>
    <row r="82" spans="1:12" s="20" customFormat="1" ht="13.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</row>
    <row r="83" spans="1:12" s="20" customFormat="1" ht="13.5">
      <c r="A83" s="21" t="s">
        <v>196</v>
      </c>
      <c r="B83" s="21"/>
      <c r="C83" s="21"/>
      <c r="D83" s="21"/>
      <c r="E83" s="21" t="s">
        <v>195</v>
      </c>
      <c r="F83" s="21"/>
      <c r="G83" s="21"/>
      <c r="H83" s="21"/>
      <c r="I83" s="21"/>
      <c r="J83" s="21"/>
      <c r="K83" s="21"/>
      <c r="L83" s="21"/>
    </row>
    <row r="84" spans="1:12" s="20" customFormat="1" ht="13.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</row>
    <row r="85" spans="1:12" s="20" customFormat="1" ht="13.5">
      <c r="A85" s="21" t="s">
        <v>197</v>
      </c>
      <c r="B85" s="21"/>
      <c r="C85" s="21"/>
      <c r="D85" s="21"/>
      <c r="E85" s="21" t="s">
        <v>195</v>
      </c>
      <c r="F85" s="21"/>
      <c r="G85" s="21"/>
      <c r="H85" s="21"/>
      <c r="I85" s="21"/>
      <c r="J85" s="21"/>
      <c r="K85" s="21"/>
      <c r="L85" s="21"/>
    </row>
    <row r="86" spans="1:12" s="20" customFormat="1" ht="13.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</row>
    <row r="87" spans="1:12" s="20" customFormat="1" ht="13.5">
      <c r="A87" s="21" t="s">
        <v>198</v>
      </c>
      <c r="B87" s="21"/>
      <c r="C87" s="21"/>
      <c r="D87" s="21"/>
      <c r="E87" s="28">
        <v>0</v>
      </c>
      <c r="F87" s="21"/>
      <c r="G87" s="21"/>
      <c r="H87" s="21"/>
      <c r="I87" s="21"/>
      <c r="J87" s="21"/>
      <c r="K87" s="21"/>
      <c r="L87" s="21"/>
    </row>
    <row r="88" spans="1:12" s="20" customFormat="1" ht="13.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</row>
    <row r="89" spans="1:12" s="20" customFormat="1" ht="13.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</row>
    <row r="90" spans="1:12" s="20" customFormat="1" ht="13.5">
      <c r="A90" s="21" t="s">
        <v>199</v>
      </c>
      <c r="B90" s="21"/>
      <c r="C90" s="21"/>
      <c r="D90" s="21"/>
      <c r="E90" s="21" t="s">
        <v>195</v>
      </c>
      <c r="F90" s="21"/>
      <c r="G90" s="21"/>
      <c r="H90" s="21"/>
      <c r="I90" s="21"/>
      <c r="J90" s="21"/>
      <c r="K90" s="21"/>
      <c r="L90" s="21"/>
    </row>
    <row r="91" spans="1:12" s="20" customFormat="1" ht="13.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</row>
    <row r="92" spans="1:12" s="20" customFormat="1" ht="13.5">
      <c r="A92" s="21"/>
      <c r="B92" s="21" t="s">
        <v>200</v>
      </c>
      <c r="C92" s="21" t="s">
        <v>201</v>
      </c>
      <c r="D92" s="21" t="s">
        <v>202</v>
      </c>
      <c r="E92" s="21"/>
      <c r="F92" s="21"/>
      <c r="G92" s="21"/>
      <c r="H92" s="21"/>
      <c r="I92" s="21"/>
      <c r="J92" s="21" t="s">
        <v>203</v>
      </c>
      <c r="K92" s="21"/>
      <c r="L92" s="21"/>
    </row>
    <row r="93" spans="1:12" s="20" customFormat="1" ht="13.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</row>
    <row r="94" spans="1:12" s="20" customFormat="1" ht="13.5">
      <c r="A94" s="21" t="s">
        <v>204</v>
      </c>
      <c r="B94" s="21"/>
      <c r="C94" s="21"/>
      <c r="D94" s="21"/>
      <c r="E94" s="21"/>
      <c r="F94" s="21"/>
      <c r="G94" s="21" t="s">
        <v>205</v>
      </c>
      <c r="K94" s="21"/>
      <c r="L94" s="21"/>
    </row>
    <row r="95" spans="1:9" ht="13.5">
      <c r="A95" s="5"/>
      <c r="B95"/>
      <c r="C95"/>
      <c r="D95"/>
      <c r="E95"/>
      <c r="F95" s="6"/>
      <c r="G95" s="6"/>
      <c r="H95" s="6"/>
      <c r="I95" s="4"/>
    </row>
    <row r="96" ht="13.5">
      <c r="I96" s="4"/>
    </row>
    <row r="98" spans="2:9" ht="13.5">
      <c r="B98" s="7" t="s">
        <v>99</v>
      </c>
      <c r="C98" s="7" t="s">
        <v>56</v>
      </c>
      <c r="D98" s="93" t="s">
        <v>101</v>
      </c>
      <c r="E98" s="93"/>
      <c r="G98"/>
      <c r="H98" s="1" t="s">
        <v>56</v>
      </c>
      <c r="I98" s="1" t="s">
        <v>101</v>
      </c>
    </row>
    <row r="99" spans="2:9" ht="13.5">
      <c r="B99" s="2">
        <f aca="true" t="shared" si="6" ref="B99:B112">RANK(E99,$E$99:$E$114)</f>
        <v>1</v>
      </c>
      <c r="C99" t="s">
        <v>22</v>
      </c>
      <c r="D99" s="2">
        <f aca="true" t="shared" si="7" ref="D99:D112">SUMIF(E$45:E$57,C99,G$45:G$57)</f>
        <v>0</v>
      </c>
      <c r="E99" s="8">
        <f>D99+(13/1000000)</f>
        <v>1.3E-05</v>
      </c>
      <c r="G99">
        <v>1</v>
      </c>
      <c r="H99" t="str">
        <f aca="true" t="shared" si="8" ref="H99:H112">VLOOKUP($G99,$B$99:$D$114,$B$1,0)</f>
        <v>ﾌﾛｲﾃﾞ</v>
      </c>
      <c r="I99">
        <f>VLOOKUP($G99,$B$99:$D$114,$C$1,0)</f>
        <v>0</v>
      </c>
    </row>
    <row r="100" spans="2:9" ht="13.5">
      <c r="B100" s="2">
        <f t="shared" si="6"/>
        <v>2</v>
      </c>
      <c r="C100" t="s">
        <v>59</v>
      </c>
      <c r="D100" s="2">
        <f t="shared" si="7"/>
        <v>0</v>
      </c>
      <c r="E100" s="8">
        <f>D100+(12/1000000)</f>
        <v>1.2E-05</v>
      </c>
      <c r="G100">
        <v>2</v>
      </c>
      <c r="H100" t="str">
        <f t="shared" si="8"/>
        <v>R&amp;D</v>
      </c>
      <c r="I100">
        <f aca="true" t="shared" si="9" ref="I100:I112">VLOOKUP($G100,$B$99:$D$114,$C$1,0)</f>
        <v>0</v>
      </c>
    </row>
    <row r="101" spans="2:9" ht="13.5">
      <c r="B101" s="2">
        <f t="shared" si="6"/>
        <v>3</v>
      </c>
      <c r="C101" t="s">
        <v>6</v>
      </c>
      <c r="D101" s="2">
        <f t="shared" si="7"/>
        <v>0</v>
      </c>
      <c r="E101" s="8">
        <f>D101+(11/1000000)</f>
        <v>1.1E-05</v>
      </c>
      <c r="G101">
        <v>3</v>
      </c>
      <c r="H101" t="str">
        <f t="shared" si="8"/>
        <v>東京電力</v>
      </c>
      <c r="I101">
        <f t="shared" si="9"/>
        <v>0</v>
      </c>
    </row>
    <row r="102" spans="2:9" ht="13.5">
      <c r="B102" s="2">
        <f t="shared" si="6"/>
        <v>4</v>
      </c>
      <c r="C102" t="s">
        <v>8</v>
      </c>
      <c r="D102" s="2">
        <f t="shared" si="7"/>
        <v>0</v>
      </c>
      <c r="E102" s="8">
        <f>D102+(10/1000000)</f>
        <v>1E-05</v>
      </c>
      <c r="G102">
        <v>4</v>
      </c>
      <c r="H102" t="str">
        <f t="shared" si="8"/>
        <v>パワー</v>
      </c>
      <c r="I102">
        <f t="shared" si="9"/>
        <v>0</v>
      </c>
    </row>
    <row r="103" spans="2:9" ht="13.5">
      <c r="B103" s="2">
        <f t="shared" si="6"/>
        <v>5</v>
      </c>
      <c r="C103" t="s">
        <v>57</v>
      </c>
      <c r="D103" s="2">
        <f t="shared" si="7"/>
        <v>0</v>
      </c>
      <c r="E103" s="8">
        <f>D103+(9/1000000)</f>
        <v>9E-06</v>
      </c>
      <c r="G103">
        <v>5</v>
      </c>
      <c r="H103" t="str">
        <f t="shared" si="8"/>
        <v>宇都宮</v>
      </c>
      <c r="I103">
        <f t="shared" si="9"/>
        <v>0</v>
      </c>
    </row>
    <row r="104" spans="2:9" ht="13.5">
      <c r="B104" s="2">
        <f t="shared" si="6"/>
        <v>6</v>
      </c>
      <c r="C104" t="s">
        <v>18</v>
      </c>
      <c r="D104" s="2">
        <f t="shared" si="7"/>
        <v>0</v>
      </c>
      <c r="E104" s="8">
        <f>D104+(8/1000000)</f>
        <v>8E-06</v>
      </c>
      <c r="G104">
        <v>6</v>
      </c>
      <c r="H104" t="str">
        <f t="shared" si="8"/>
        <v>県庁</v>
      </c>
      <c r="I104">
        <f t="shared" si="9"/>
        <v>0</v>
      </c>
    </row>
    <row r="105" spans="2:9" ht="13.5">
      <c r="B105" s="2">
        <f t="shared" si="6"/>
        <v>7</v>
      </c>
      <c r="C105" t="s">
        <v>108</v>
      </c>
      <c r="D105" s="2">
        <f t="shared" si="7"/>
        <v>0</v>
      </c>
      <c r="E105" s="8">
        <f>D105+(7/1000000)</f>
        <v>7E-06</v>
      </c>
      <c r="G105">
        <v>7</v>
      </c>
      <c r="H105" t="str">
        <f t="shared" si="8"/>
        <v>ｼｬﾛｰﾑ</v>
      </c>
      <c r="I105">
        <f t="shared" si="9"/>
        <v>0</v>
      </c>
    </row>
    <row r="106" spans="2:9" ht="13.5">
      <c r="B106" s="2">
        <f t="shared" si="6"/>
        <v>8</v>
      </c>
      <c r="C106" t="s">
        <v>9</v>
      </c>
      <c r="D106" s="2">
        <f t="shared" si="7"/>
        <v>0</v>
      </c>
      <c r="E106" s="8">
        <f>D106+(4/1000000)</f>
        <v>4E-06</v>
      </c>
      <c r="G106">
        <v>8</v>
      </c>
      <c r="H106" t="str">
        <f t="shared" si="8"/>
        <v>KS</v>
      </c>
      <c r="I106">
        <f t="shared" si="9"/>
        <v>0</v>
      </c>
    </row>
    <row r="107" spans="2:9" ht="13.5">
      <c r="B107" s="2">
        <f t="shared" si="6"/>
        <v>9</v>
      </c>
      <c r="C107" t="s">
        <v>19</v>
      </c>
      <c r="D107" s="2">
        <f t="shared" si="7"/>
        <v>0</v>
      </c>
      <c r="E107" s="8">
        <f>D107+(3/1000000)</f>
        <v>3E-06</v>
      </c>
      <c r="G107">
        <v>9</v>
      </c>
      <c r="H107" t="str">
        <f t="shared" si="8"/>
        <v>富士重工</v>
      </c>
      <c r="I107">
        <f t="shared" si="9"/>
        <v>0</v>
      </c>
    </row>
    <row r="108" spans="2:9" ht="13.5">
      <c r="B108" s="2">
        <f t="shared" si="6"/>
        <v>10</v>
      </c>
      <c r="C108" t="s">
        <v>111</v>
      </c>
      <c r="D108" s="2">
        <f t="shared" si="7"/>
        <v>0</v>
      </c>
      <c r="E108" s="8">
        <f>D108+(2/1000000)</f>
        <v>2E-06</v>
      </c>
      <c r="G108">
        <v>10</v>
      </c>
      <c r="H108" t="str">
        <f t="shared" si="8"/>
        <v>ジュニア</v>
      </c>
      <c r="I108">
        <f t="shared" si="9"/>
        <v>0</v>
      </c>
    </row>
    <row r="109" spans="2:9" ht="13.5">
      <c r="B109" s="2">
        <f t="shared" si="6"/>
        <v>11</v>
      </c>
      <c r="C109" t="s">
        <v>11</v>
      </c>
      <c r="D109" s="2">
        <f t="shared" si="7"/>
        <v>0</v>
      </c>
      <c r="E109" s="8">
        <f>D109+(1/1000000)</f>
        <v>1E-06</v>
      </c>
      <c r="G109">
        <v>11</v>
      </c>
      <c r="H109" t="str">
        <f t="shared" si="8"/>
        <v>ﾎﾜｲﾄﾊﾟﾚｯﾄ</v>
      </c>
      <c r="I109">
        <f t="shared" si="9"/>
        <v>0</v>
      </c>
    </row>
    <row r="110" spans="2:9" ht="13.5">
      <c r="B110" s="2">
        <f t="shared" si="6"/>
        <v>12</v>
      </c>
      <c r="C110" t="s">
        <v>58</v>
      </c>
      <c r="D110" s="2">
        <f t="shared" si="7"/>
        <v>0</v>
      </c>
      <c r="E110" s="8">
        <f>D110+(0.9/1000000)</f>
        <v>9.000000000000001E-07</v>
      </c>
      <c r="G110">
        <v>12</v>
      </c>
      <c r="H110" t="str">
        <f t="shared" si="8"/>
        <v>市役所</v>
      </c>
      <c r="I110">
        <f t="shared" si="9"/>
        <v>0</v>
      </c>
    </row>
    <row r="111" spans="2:9" ht="13.5">
      <c r="B111" s="2">
        <f t="shared" si="6"/>
        <v>13</v>
      </c>
      <c r="C111" t="s">
        <v>110</v>
      </c>
      <c r="D111" s="2">
        <f t="shared" si="7"/>
        <v>0</v>
      </c>
      <c r="E111" s="8">
        <f>D111+(0.8/1000000)</f>
        <v>8.000000000000001E-07</v>
      </c>
      <c r="G111">
        <v>13</v>
      </c>
      <c r="H111" t="str">
        <f t="shared" si="8"/>
        <v>ﾊﾟﾝｻｰ</v>
      </c>
      <c r="I111">
        <f t="shared" si="9"/>
        <v>0</v>
      </c>
    </row>
    <row r="112" spans="2:9" ht="13.5">
      <c r="B112" s="2">
        <f t="shared" si="6"/>
        <v>14</v>
      </c>
      <c r="C112" t="s">
        <v>13</v>
      </c>
      <c r="D112" s="2">
        <f t="shared" si="7"/>
        <v>0</v>
      </c>
      <c r="E112" s="8">
        <f>D112+(0.7/1000000)</f>
        <v>7E-07</v>
      </c>
      <c r="G112">
        <v>14</v>
      </c>
      <c r="H112" t="str">
        <f t="shared" si="8"/>
        <v>ｼｽﾃｨｰﾅ</v>
      </c>
      <c r="I112">
        <f t="shared" si="9"/>
        <v>0</v>
      </c>
    </row>
    <row r="113" spans="2:9" ht="13.5">
      <c r="B113" s="2">
        <f>RANK(E113,$E$99:$E$114)</f>
        <v>15</v>
      </c>
      <c r="C113" t="s">
        <v>316</v>
      </c>
      <c r="D113" s="2">
        <f>SUMIF(E$30:E$42,C113,I$30:I$42)</f>
        <v>0</v>
      </c>
      <c r="E113" s="8">
        <f>D113+(0.6/1000000)</f>
        <v>6E-07</v>
      </c>
      <c r="G113">
        <v>15</v>
      </c>
      <c r="H113" t="str">
        <f>VLOOKUP($G113,$B$99:$D$114,$B$1,0)</f>
        <v>ＴＳＣ</v>
      </c>
      <c r="I113">
        <f>VLOOKUP($G113,$B$99:$D$114,$C$1,0)</f>
        <v>0</v>
      </c>
    </row>
    <row r="114" spans="2:9" ht="13.5">
      <c r="B114" s="2">
        <f>RANK(E114,$E$99:$E$114)</f>
        <v>16</v>
      </c>
      <c r="C114" t="s">
        <v>328</v>
      </c>
      <c r="D114" s="2">
        <f>SUMIF(E$30:E$44,C114,I$30:I$44)</f>
        <v>0</v>
      </c>
      <c r="E114" s="8">
        <f>D114+(0.5/1000000)</f>
        <v>5E-07</v>
      </c>
      <c r="G114">
        <v>16</v>
      </c>
      <c r="H114" t="str">
        <f>VLOOKUP($G114,$B$99:$D$114,$B$1,0)</f>
        <v>ＩＣＩ</v>
      </c>
      <c r="I114">
        <f>VLOOKUP($G114,$B$99:$D$114,$C$1,0)</f>
        <v>0</v>
      </c>
    </row>
    <row r="115" spans="4:9" ht="13.5">
      <c r="D115" s="2">
        <f>SUM(D99:D114)</f>
        <v>0</v>
      </c>
      <c r="I115" s="2">
        <f>SUM(I99:I114)</f>
        <v>0</v>
      </c>
    </row>
  </sheetData>
  <mergeCells count="2">
    <mergeCell ref="D98:E98"/>
    <mergeCell ref="A41:I41"/>
  </mergeCells>
  <printOptions/>
  <pageMargins left="0.54" right="0.41" top="0.52" bottom="0.9840277777777778" header="0.5118055555555556" footer="0.5118055555555556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/>
  <dimension ref="A1:L120"/>
  <sheetViews>
    <sheetView workbookViewId="0" topLeftCell="A35">
      <selection activeCell="A46" sqref="A46:I46"/>
    </sheetView>
  </sheetViews>
  <sheetFormatPr defaultColWidth="9.00390625" defaultRowHeight="13.5"/>
  <cols>
    <col min="1" max="1" width="9.00390625" style="2" customWidth="1"/>
    <col min="2" max="2" width="3.75390625" style="2" customWidth="1"/>
    <col min="3" max="3" width="13.125" style="2" customWidth="1"/>
    <col min="4" max="4" width="4.875" style="2" customWidth="1"/>
    <col min="5" max="5" width="10.25390625" style="2" customWidth="1"/>
    <col min="6" max="6" width="12.875" style="2" customWidth="1"/>
    <col min="7" max="7" width="11.00390625" style="2" customWidth="1"/>
    <col min="8" max="8" width="8.50390625" style="2" customWidth="1"/>
    <col min="9" max="9" width="14.25390625" style="2" customWidth="1"/>
    <col min="10" max="16384" width="9.00390625" style="2" customWidth="1"/>
  </cols>
  <sheetData>
    <row r="1" spans="1:6" ht="13.5">
      <c r="A1" s="2" t="s">
        <v>114</v>
      </c>
      <c r="B1" s="11">
        <v>2</v>
      </c>
      <c r="C1" s="11">
        <v>3</v>
      </c>
      <c r="D1" s="11">
        <v>4</v>
      </c>
      <c r="E1" s="11">
        <v>5</v>
      </c>
      <c r="F1" s="11">
        <v>6</v>
      </c>
    </row>
    <row r="2" spans="1:6" ht="13.5">
      <c r="A2" s="7" t="s">
        <v>100</v>
      </c>
      <c r="B2" s="7" t="s">
        <v>0</v>
      </c>
      <c r="C2" s="7" t="s">
        <v>1</v>
      </c>
      <c r="D2" s="7" t="s">
        <v>2</v>
      </c>
      <c r="E2" s="7" t="s">
        <v>3</v>
      </c>
      <c r="F2" s="7" t="s">
        <v>150</v>
      </c>
    </row>
    <row r="3" spans="6:9" ht="14.25" thickBot="1">
      <c r="F3" s="2" t="s">
        <v>216</v>
      </c>
      <c r="I3" s="2" t="s">
        <v>217</v>
      </c>
    </row>
    <row r="4" spans="1:9" ht="13.5">
      <c r="A4" s="2" t="e">
        <f>RANK(H4,H$4:H$41,1)</f>
        <v>#VALUE!</v>
      </c>
      <c r="B4" s="2">
        <v>70</v>
      </c>
      <c r="C4" s="2" t="s">
        <v>33</v>
      </c>
      <c r="D4" s="2">
        <v>48</v>
      </c>
      <c r="E4" s="2" t="s">
        <v>22</v>
      </c>
      <c r="F4" s="34"/>
      <c r="G4" s="10">
        <f>F4+((1000-B4)/100000000000000)</f>
        <v>9.3E-12</v>
      </c>
      <c r="H4" s="10">
        <f>IF(G4&gt;0.0001,F4+(100-B4)/100000000000,"")</f>
      </c>
      <c r="I4" s="37"/>
    </row>
    <row r="5" spans="1:9" ht="13.5">
      <c r="A5" s="2" t="e">
        <f aca="true" t="shared" si="0" ref="A5:A41">RANK(H5,H$4:H$41,1)</f>
        <v>#VALUE!</v>
      </c>
      <c r="B5" s="2">
        <v>71</v>
      </c>
      <c r="C5" s="2" t="s">
        <v>65</v>
      </c>
      <c r="D5" s="2">
        <v>49</v>
      </c>
      <c r="E5" s="2" t="s">
        <v>61</v>
      </c>
      <c r="F5" s="35"/>
      <c r="G5" s="10">
        <f aca="true" t="shared" si="1" ref="G5:G29">F5+((1000-B5)/100000000000000)</f>
        <v>9.29E-12</v>
      </c>
      <c r="H5" s="10">
        <f aca="true" t="shared" si="2" ref="H5:H29">IF(G5&gt;0.0001,F5+(100-B5)/100000000000,"")</f>
      </c>
      <c r="I5" s="38"/>
    </row>
    <row r="6" spans="1:9" ht="13.5">
      <c r="A6" s="2" t="e">
        <f t="shared" si="0"/>
        <v>#VALUE!</v>
      </c>
      <c r="B6" s="2">
        <v>72</v>
      </c>
      <c r="C6" s="2" t="s">
        <v>258</v>
      </c>
      <c r="D6" s="2">
        <v>40</v>
      </c>
      <c r="E6" s="43" t="s">
        <v>80</v>
      </c>
      <c r="F6" s="35"/>
      <c r="G6" s="10">
        <f t="shared" si="1"/>
        <v>9.28E-12</v>
      </c>
      <c r="H6" s="10">
        <f t="shared" si="2"/>
      </c>
      <c r="I6" s="38"/>
    </row>
    <row r="7" spans="1:9" ht="13.5">
      <c r="A7" s="2" t="e">
        <f t="shared" si="0"/>
        <v>#VALUE!</v>
      </c>
      <c r="B7" s="2">
        <v>73</v>
      </c>
      <c r="C7" s="2" t="s">
        <v>32</v>
      </c>
      <c r="D7" s="2">
        <v>48</v>
      </c>
      <c r="E7" s="2" t="s">
        <v>9</v>
      </c>
      <c r="F7" s="35"/>
      <c r="G7" s="10">
        <f t="shared" si="1"/>
        <v>9.27E-12</v>
      </c>
      <c r="H7" s="10">
        <f t="shared" si="2"/>
      </c>
      <c r="I7" s="38"/>
    </row>
    <row r="8" spans="1:9" ht="13.5">
      <c r="A8" s="2" t="e">
        <f t="shared" si="0"/>
        <v>#VALUE!</v>
      </c>
      <c r="B8" s="2">
        <v>74</v>
      </c>
      <c r="C8" s="2" t="s">
        <v>90</v>
      </c>
      <c r="D8" s="2">
        <v>43</v>
      </c>
      <c r="E8" s="2" t="s">
        <v>86</v>
      </c>
      <c r="F8" s="35"/>
      <c r="G8" s="10">
        <f t="shared" si="1"/>
        <v>9.26E-12</v>
      </c>
      <c r="H8" s="10">
        <f t="shared" si="2"/>
      </c>
      <c r="I8" s="38"/>
    </row>
    <row r="9" spans="1:9" ht="13.5">
      <c r="A9" s="2" t="e">
        <f t="shared" si="0"/>
        <v>#VALUE!</v>
      </c>
      <c r="B9" s="2">
        <v>75</v>
      </c>
      <c r="C9" s="2" t="s">
        <v>259</v>
      </c>
      <c r="D9" s="2">
        <v>40</v>
      </c>
      <c r="E9" s="2" t="s">
        <v>260</v>
      </c>
      <c r="F9" s="35"/>
      <c r="G9" s="10">
        <f t="shared" si="1"/>
        <v>9.25E-12</v>
      </c>
      <c r="H9" s="10">
        <f t="shared" si="2"/>
      </c>
      <c r="I9" s="38"/>
    </row>
    <row r="10" spans="1:9" ht="13.5">
      <c r="A10" s="2" t="e">
        <f t="shared" si="0"/>
        <v>#VALUE!</v>
      </c>
      <c r="B10" s="2">
        <v>76</v>
      </c>
      <c r="C10" s="2" t="s">
        <v>27</v>
      </c>
      <c r="D10" s="2">
        <v>46</v>
      </c>
      <c r="E10" s="2" t="s">
        <v>18</v>
      </c>
      <c r="F10" s="35"/>
      <c r="G10" s="10">
        <f t="shared" si="1"/>
        <v>9.24E-12</v>
      </c>
      <c r="H10" s="10">
        <f t="shared" si="2"/>
      </c>
      <c r="I10" s="38"/>
    </row>
    <row r="11" spans="1:9" ht="13.5">
      <c r="A11" s="2" t="e">
        <f t="shared" si="0"/>
        <v>#VALUE!</v>
      </c>
      <c r="B11" s="2">
        <v>77</v>
      </c>
      <c r="C11" s="2" t="s">
        <v>29</v>
      </c>
      <c r="D11" s="2">
        <v>47</v>
      </c>
      <c r="E11" s="2" t="s">
        <v>19</v>
      </c>
      <c r="F11" s="35"/>
      <c r="G11" s="10">
        <f t="shared" si="1"/>
        <v>9.23E-12</v>
      </c>
      <c r="H11" s="10">
        <f t="shared" si="2"/>
      </c>
      <c r="I11" s="38"/>
    </row>
    <row r="12" spans="1:9" ht="13.5">
      <c r="A12" s="2" t="e">
        <f t="shared" si="0"/>
        <v>#VALUE!</v>
      </c>
      <c r="B12" s="2">
        <v>78</v>
      </c>
      <c r="C12" s="2" t="s">
        <v>124</v>
      </c>
      <c r="D12" s="2">
        <v>40</v>
      </c>
      <c r="E12" s="2" t="s">
        <v>125</v>
      </c>
      <c r="F12" s="35"/>
      <c r="G12" s="10">
        <f t="shared" si="1"/>
        <v>9.22E-12</v>
      </c>
      <c r="H12" s="10">
        <f t="shared" si="2"/>
      </c>
      <c r="I12" s="38"/>
    </row>
    <row r="13" spans="1:9" ht="13.5">
      <c r="A13" s="2" t="e">
        <f t="shared" si="0"/>
        <v>#VALUE!</v>
      </c>
      <c r="B13" s="2">
        <v>79</v>
      </c>
      <c r="C13" s="2" t="s">
        <v>92</v>
      </c>
      <c r="D13" s="2">
        <v>40</v>
      </c>
      <c r="E13" s="2" t="s">
        <v>13</v>
      </c>
      <c r="F13" s="35"/>
      <c r="G13" s="10">
        <f t="shared" si="1"/>
        <v>9.21E-12</v>
      </c>
      <c r="H13" s="10">
        <f t="shared" si="2"/>
      </c>
      <c r="I13" s="38"/>
    </row>
    <row r="14" spans="1:9" ht="13.5">
      <c r="A14" s="2" t="e">
        <f t="shared" si="0"/>
        <v>#VALUE!</v>
      </c>
      <c r="B14" s="2">
        <v>80</v>
      </c>
      <c r="C14" s="2" t="s">
        <v>78</v>
      </c>
      <c r="D14" s="2">
        <v>47</v>
      </c>
      <c r="E14" s="2" t="s">
        <v>76</v>
      </c>
      <c r="F14" s="35"/>
      <c r="G14" s="10">
        <f t="shared" si="1"/>
        <v>9.2E-12</v>
      </c>
      <c r="H14" s="10">
        <f t="shared" si="2"/>
      </c>
      <c r="I14" s="38"/>
    </row>
    <row r="15" spans="1:9" ht="13.5">
      <c r="A15" s="2" t="e">
        <f t="shared" si="0"/>
        <v>#VALUE!</v>
      </c>
      <c r="B15" s="2">
        <v>81</v>
      </c>
      <c r="C15" s="2" t="s">
        <v>261</v>
      </c>
      <c r="D15" s="2">
        <v>48</v>
      </c>
      <c r="E15" s="2" t="s">
        <v>262</v>
      </c>
      <c r="F15" s="35"/>
      <c r="G15" s="10">
        <f t="shared" si="1"/>
        <v>9.19E-12</v>
      </c>
      <c r="H15" s="10">
        <f t="shared" si="2"/>
      </c>
      <c r="I15" s="38"/>
    </row>
    <row r="16" spans="1:9" ht="13.5">
      <c r="A16" s="2" t="e">
        <f t="shared" si="0"/>
        <v>#VALUE!</v>
      </c>
      <c r="B16" s="2">
        <v>82</v>
      </c>
      <c r="C16" s="2" t="s">
        <v>263</v>
      </c>
      <c r="D16" s="2">
        <v>46</v>
      </c>
      <c r="E16" s="2" t="s">
        <v>96</v>
      </c>
      <c r="F16" s="35"/>
      <c r="G16" s="10">
        <f t="shared" si="1"/>
        <v>9.18E-12</v>
      </c>
      <c r="H16" s="10">
        <f t="shared" si="2"/>
      </c>
      <c r="I16" s="38"/>
    </row>
    <row r="17" spans="1:9" ht="13.5">
      <c r="A17" s="2" t="e">
        <f t="shared" si="0"/>
        <v>#VALUE!</v>
      </c>
      <c r="B17" s="2">
        <v>83</v>
      </c>
      <c r="C17" s="2" t="s">
        <v>64</v>
      </c>
      <c r="D17" s="2">
        <v>47</v>
      </c>
      <c r="E17" s="2" t="s">
        <v>61</v>
      </c>
      <c r="F17" s="35"/>
      <c r="G17" s="10">
        <f t="shared" si="1"/>
        <v>9.17E-12</v>
      </c>
      <c r="H17" s="10">
        <f t="shared" si="2"/>
      </c>
      <c r="I17" s="38"/>
    </row>
    <row r="18" spans="1:9" ht="13.5">
      <c r="A18" s="2" t="e">
        <f t="shared" si="0"/>
        <v>#VALUE!</v>
      </c>
      <c r="B18" s="2">
        <v>84</v>
      </c>
      <c r="C18" s="2" t="s">
        <v>26</v>
      </c>
      <c r="D18" s="2">
        <v>48</v>
      </c>
      <c r="E18" s="2" t="s">
        <v>8</v>
      </c>
      <c r="F18" s="35"/>
      <c r="G18" s="10">
        <f t="shared" si="1"/>
        <v>9.16E-12</v>
      </c>
      <c r="H18" s="10">
        <f t="shared" si="2"/>
      </c>
      <c r="I18" s="38"/>
    </row>
    <row r="19" spans="1:9" ht="13.5">
      <c r="A19" s="2" t="e">
        <f t="shared" si="0"/>
        <v>#VALUE!</v>
      </c>
      <c r="B19" s="2">
        <v>85</v>
      </c>
      <c r="C19" s="2" t="s">
        <v>91</v>
      </c>
      <c r="D19" s="2">
        <v>42</v>
      </c>
      <c r="E19" s="2" t="s">
        <v>86</v>
      </c>
      <c r="F19" s="35"/>
      <c r="G19" s="10">
        <f t="shared" si="1"/>
        <v>9.15E-12</v>
      </c>
      <c r="H19" s="10">
        <f t="shared" si="2"/>
      </c>
      <c r="I19" s="38"/>
    </row>
    <row r="20" spans="1:9" ht="13.5">
      <c r="A20" s="2" t="e">
        <f t="shared" si="0"/>
        <v>#VALUE!</v>
      </c>
      <c r="B20" s="2">
        <v>86</v>
      </c>
      <c r="C20" s="2" t="s">
        <v>264</v>
      </c>
      <c r="D20" s="2">
        <v>44</v>
      </c>
      <c r="E20" s="2" t="s">
        <v>260</v>
      </c>
      <c r="F20" s="35"/>
      <c r="G20" s="10">
        <f t="shared" si="1"/>
        <v>9.14E-12</v>
      </c>
      <c r="H20" s="10">
        <f t="shared" si="2"/>
      </c>
      <c r="I20" s="38"/>
    </row>
    <row r="21" spans="1:9" ht="13.5">
      <c r="A21" s="2" t="e">
        <f t="shared" si="0"/>
        <v>#VALUE!</v>
      </c>
      <c r="B21" s="2">
        <v>87</v>
      </c>
      <c r="C21" s="2" t="s">
        <v>265</v>
      </c>
      <c r="D21" s="2">
        <v>46</v>
      </c>
      <c r="E21" s="2" t="s">
        <v>81</v>
      </c>
      <c r="F21" s="35"/>
      <c r="G21" s="10">
        <f t="shared" si="1"/>
        <v>9.13E-12</v>
      </c>
      <c r="H21" s="10">
        <f t="shared" si="2"/>
      </c>
      <c r="I21" s="38"/>
    </row>
    <row r="22" spans="1:9" ht="13.5">
      <c r="A22" s="2" t="e">
        <f t="shared" si="0"/>
        <v>#VALUE!</v>
      </c>
      <c r="B22" s="2">
        <v>88</v>
      </c>
      <c r="C22" s="2" t="s">
        <v>30</v>
      </c>
      <c r="D22" s="2">
        <v>42</v>
      </c>
      <c r="E22" s="2" t="s">
        <v>19</v>
      </c>
      <c r="F22" s="35"/>
      <c r="G22" s="10">
        <f t="shared" si="1"/>
        <v>9.12E-12</v>
      </c>
      <c r="H22" s="10">
        <f t="shared" si="2"/>
      </c>
      <c r="I22" s="38"/>
    </row>
    <row r="23" spans="1:9" ht="13.5">
      <c r="A23" s="2" t="e">
        <f t="shared" si="0"/>
        <v>#VALUE!</v>
      </c>
      <c r="B23" s="2">
        <v>89</v>
      </c>
      <c r="C23" s="2" t="s">
        <v>266</v>
      </c>
      <c r="D23" s="2">
        <v>45</v>
      </c>
      <c r="E23" s="2" t="s">
        <v>109</v>
      </c>
      <c r="F23" s="35"/>
      <c r="G23" s="10">
        <f t="shared" si="1"/>
        <v>9.11E-12</v>
      </c>
      <c r="H23" s="10">
        <f t="shared" si="2"/>
      </c>
      <c r="I23" s="38"/>
    </row>
    <row r="24" spans="1:9" ht="13.5">
      <c r="A24" s="2" t="e">
        <f t="shared" si="0"/>
        <v>#VALUE!</v>
      </c>
      <c r="B24" s="2">
        <v>90</v>
      </c>
      <c r="C24" s="2" t="s">
        <v>34</v>
      </c>
      <c r="D24" s="2">
        <v>46</v>
      </c>
      <c r="E24" s="2" t="s">
        <v>22</v>
      </c>
      <c r="F24" s="35"/>
      <c r="G24" s="10">
        <f t="shared" si="1"/>
        <v>9.1E-12</v>
      </c>
      <c r="H24" s="10">
        <f t="shared" si="2"/>
      </c>
      <c r="I24" s="38"/>
    </row>
    <row r="25" spans="1:9" ht="13.5">
      <c r="A25" s="2" t="e">
        <f t="shared" si="0"/>
        <v>#VALUE!</v>
      </c>
      <c r="B25" s="2">
        <v>91</v>
      </c>
      <c r="C25" s="2" t="s">
        <v>267</v>
      </c>
      <c r="D25" s="2">
        <v>42</v>
      </c>
      <c r="E25" s="2" t="s">
        <v>61</v>
      </c>
      <c r="F25" s="35"/>
      <c r="G25" s="10">
        <f t="shared" si="1"/>
        <v>9.09E-12</v>
      </c>
      <c r="H25" s="10">
        <f t="shared" si="2"/>
      </c>
      <c r="I25" s="38"/>
    </row>
    <row r="26" spans="1:9" ht="13.5">
      <c r="A26" s="2" t="e">
        <f t="shared" si="0"/>
        <v>#VALUE!</v>
      </c>
      <c r="B26" s="2">
        <v>92</v>
      </c>
      <c r="C26" s="2" t="s">
        <v>268</v>
      </c>
      <c r="D26" s="2">
        <v>42</v>
      </c>
      <c r="E26" s="2" t="s">
        <v>86</v>
      </c>
      <c r="F26" s="35"/>
      <c r="G26" s="10">
        <f t="shared" si="1"/>
        <v>9.08E-12</v>
      </c>
      <c r="H26" s="10">
        <f t="shared" si="2"/>
      </c>
      <c r="I26" s="38"/>
    </row>
    <row r="27" spans="1:9" ht="13.5">
      <c r="A27" s="2" t="e">
        <f>RANK(H27,H$4:H$41,1)</f>
        <v>#VALUE!</v>
      </c>
      <c r="B27" s="2">
        <v>93</v>
      </c>
      <c r="C27" s="2" t="s">
        <v>269</v>
      </c>
      <c r="D27" s="2">
        <v>46</v>
      </c>
      <c r="E27" s="2" t="s">
        <v>81</v>
      </c>
      <c r="F27" s="35"/>
      <c r="G27" s="10">
        <f t="shared" si="1"/>
        <v>9.07E-12</v>
      </c>
      <c r="H27" s="10">
        <f t="shared" si="2"/>
      </c>
      <c r="I27" s="38"/>
    </row>
    <row r="28" spans="1:9" ht="13.5">
      <c r="A28" s="2" t="e">
        <f t="shared" si="0"/>
        <v>#VALUE!</v>
      </c>
      <c r="B28" s="2">
        <v>94</v>
      </c>
      <c r="C28" s="2" t="s">
        <v>270</v>
      </c>
      <c r="D28" s="2">
        <v>49</v>
      </c>
      <c r="E28" s="2" t="s">
        <v>271</v>
      </c>
      <c r="F28" s="35"/>
      <c r="G28" s="10">
        <f t="shared" si="1"/>
        <v>9.06E-12</v>
      </c>
      <c r="H28" s="10">
        <f t="shared" si="2"/>
      </c>
      <c r="I28" s="38"/>
    </row>
    <row r="29" spans="1:9" ht="13.5">
      <c r="A29" s="2" t="e">
        <f t="shared" si="0"/>
        <v>#VALUE!</v>
      </c>
      <c r="B29" s="2">
        <v>95</v>
      </c>
      <c r="C29" s="2" t="s">
        <v>272</v>
      </c>
      <c r="D29" s="2">
        <v>42</v>
      </c>
      <c r="E29" s="2" t="s">
        <v>109</v>
      </c>
      <c r="F29" s="35"/>
      <c r="G29" s="10">
        <f t="shared" si="1"/>
        <v>9.05E-12</v>
      </c>
      <c r="H29" s="10">
        <f t="shared" si="2"/>
      </c>
      <c r="I29" s="38"/>
    </row>
    <row r="30" spans="1:9" ht="13.5">
      <c r="A30" s="2" t="e">
        <f t="shared" si="0"/>
        <v>#VALUE!</v>
      </c>
      <c r="B30" s="2">
        <v>96</v>
      </c>
      <c r="C30" s="2" t="s">
        <v>35</v>
      </c>
      <c r="D30" s="2">
        <v>45</v>
      </c>
      <c r="E30" s="2" t="s">
        <v>22</v>
      </c>
      <c r="F30" s="35"/>
      <c r="G30" s="10">
        <f aca="true" t="shared" si="3" ref="G30:G41">F30+((1000-B30)/100000000000000)</f>
        <v>9.04E-12</v>
      </c>
      <c r="H30" s="10">
        <f aca="true" t="shared" si="4" ref="H30:H41">IF(G30&gt;0.0001,F30+(100-B30)/100000000000,"")</f>
      </c>
      <c r="I30" s="38"/>
    </row>
    <row r="31" spans="1:9" ht="13.5">
      <c r="A31" s="2" t="e">
        <f t="shared" si="0"/>
        <v>#VALUE!</v>
      </c>
      <c r="B31" s="2">
        <v>97</v>
      </c>
      <c r="C31" s="2" t="s">
        <v>63</v>
      </c>
      <c r="D31" s="2">
        <v>40</v>
      </c>
      <c r="E31" s="2" t="s">
        <v>61</v>
      </c>
      <c r="F31" s="35"/>
      <c r="G31" s="10">
        <f t="shared" si="3"/>
        <v>9.03E-12</v>
      </c>
      <c r="H31" s="10">
        <f t="shared" si="4"/>
      </c>
      <c r="I31" s="38"/>
    </row>
    <row r="32" spans="1:9" ht="13.5">
      <c r="A32" s="2" t="e">
        <f t="shared" si="0"/>
        <v>#VALUE!</v>
      </c>
      <c r="B32" s="2">
        <v>98</v>
      </c>
      <c r="C32" s="2" t="s">
        <v>28</v>
      </c>
      <c r="D32" s="2">
        <v>43</v>
      </c>
      <c r="E32" s="2" t="s">
        <v>18</v>
      </c>
      <c r="F32" s="35"/>
      <c r="G32" s="10">
        <f t="shared" si="3"/>
        <v>9.02E-12</v>
      </c>
      <c r="H32" s="10">
        <f t="shared" si="4"/>
      </c>
      <c r="I32" s="38"/>
    </row>
    <row r="33" spans="1:9" ht="13.5">
      <c r="A33" s="2" t="e">
        <f t="shared" si="0"/>
        <v>#VALUE!</v>
      </c>
      <c r="B33" s="2">
        <v>99</v>
      </c>
      <c r="C33" s="2" t="s">
        <v>31</v>
      </c>
      <c r="D33" s="2">
        <v>42</v>
      </c>
      <c r="E33" s="2" t="s">
        <v>19</v>
      </c>
      <c r="F33" s="35"/>
      <c r="G33" s="10">
        <f t="shared" si="3"/>
        <v>9.01E-12</v>
      </c>
      <c r="H33" s="10">
        <f t="shared" si="4"/>
      </c>
      <c r="I33" s="38"/>
    </row>
    <row r="34" spans="1:9" ht="13.5">
      <c r="A34" s="2" t="e">
        <f t="shared" si="0"/>
        <v>#VALUE!</v>
      </c>
      <c r="B34" s="2">
        <v>100</v>
      </c>
      <c r="C34" s="2" t="s">
        <v>121</v>
      </c>
      <c r="D34" s="2">
        <v>44</v>
      </c>
      <c r="E34" s="2" t="s">
        <v>109</v>
      </c>
      <c r="F34" s="35"/>
      <c r="G34" s="10">
        <f t="shared" si="3"/>
        <v>9E-12</v>
      </c>
      <c r="H34" s="10">
        <f t="shared" si="4"/>
      </c>
      <c r="I34" s="38"/>
    </row>
    <row r="35" spans="1:9" ht="13.5">
      <c r="A35" s="2" t="e">
        <f>RANK(H35,H$4:H$41,1)</f>
        <v>#VALUE!</v>
      </c>
      <c r="B35" s="2">
        <v>101</v>
      </c>
      <c r="C35" s="2" t="s">
        <v>36</v>
      </c>
      <c r="D35" s="2">
        <v>44</v>
      </c>
      <c r="E35" s="2" t="s">
        <v>22</v>
      </c>
      <c r="F35" s="35"/>
      <c r="G35" s="10">
        <f t="shared" si="3"/>
        <v>8.99E-12</v>
      </c>
      <c r="H35" s="10">
        <f t="shared" si="4"/>
      </c>
      <c r="I35" s="38"/>
    </row>
    <row r="36" spans="1:9" ht="13.5">
      <c r="A36" s="2" t="e">
        <f>RANK(H36,H$4:H$41,1)</f>
        <v>#VALUE!</v>
      </c>
      <c r="B36" s="2">
        <v>102</v>
      </c>
      <c r="C36" s="2" t="s">
        <v>273</v>
      </c>
      <c r="D36" s="2">
        <v>43</v>
      </c>
      <c r="E36" s="2" t="s">
        <v>81</v>
      </c>
      <c r="F36" s="35"/>
      <c r="G36" s="10">
        <f t="shared" si="3"/>
        <v>8.98E-12</v>
      </c>
      <c r="H36" s="10">
        <f t="shared" si="4"/>
      </c>
      <c r="I36" s="38"/>
    </row>
    <row r="37" spans="1:9" ht="13.5">
      <c r="A37" s="2" t="e">
        <f t="shared" si="0"/>
        <v>#VALUE!</v>
      </c>
      <c r="B37" s="2">
        <v>103</v>
      </c>
      <c r="C37" s="2" t="s">
        <v>120</v>
      </c>
      <c r="D37" s="2">
        <v>43</v>
      </c>
      <c r="E37" s="2" t="s">
        <v>109</v>
      </c>
      <c r="F37" s="35"/>
      <c r="G37" s="10">
        <f t="shared" si="3"/>
        <v>8.97E-12</v>
      </c>
      <c r="H37" s="10">
        <f t="shared" si="4"/>
      </c>
      <c r="I37" s="38"/>
    </row>
    <row r="38" spans="1:9" ht="13.5">
      <c r="A38" s="2" t="e">
        <f t="shared" si="0"/>
        <v>#VALUE!</v>
      </c>
      <c r="B38" s="2">
        <v>104</v>
      </c>
      <c r="C38" s="2" t="s">
        <v>37</v>
      </c>
      <c r="D38" s="2">
        <v>43</v>
      </c>
      <c r="E38" s="2" t="s">
        <v>22</v>
      </c>
      <c r="F38" s="35"/>
      <c r="G38" s="10">
        <f t="shared" si="3"/>
        <v>8.96E-12</v>
      </c>
      <c r="H38" s="10">
        <f t="shared" si="4"/>
      </c>
      <c r="I38" s="38"/>
    </row>
    <row r="39" spans="1:9" ht="13.5">
      <c r="A39" s="2" t="e">
        <f t="shared" si="0"/>
        <v>#VALUE!</v>
      </c>
      <c r="B39" s="2">
        <v>105</v>
      </c>
      <c r="C39" s="2" t="s">
        <v>274</v>
      </c>
      <c r="D39" s="2">
        <v>43</v>
      </c>
      <c r="E39" s="43" t="s">
        <v>81</v>
      </c>
      <c r="F39" s="35"/>
      <c r="G39" s="10">
        <f t="shared" si="3"/>
        <v>8.95E-12</v>
      </c>
      <c r="H39" s="10">
        <f t="shared" si="4"/>
      </c>
      <c r="I39" s="38"/>
    </row>
    <row r="40" spans="1:9" ht="13.5">
      <c r="A40" s="2" t="e">
        <f>RANK(H40,H$4:H$41,1)</f>
        <v>#VALUE!</v>
      </c>
      <c r="B40" s="2">
        <v>106</v>
      </c>
      <c r="C40" s="2" t="s">
        <v>275</v>
      </c>
      <c r="D40" s="2">
        <v>46</v>
      </c>
      <c r="E40" s="43" t="s">
        <v>81</v>
      </c>
      <c r="F40" s="35"/>
      <c r="G40" s="10">
        <f t="shared" si="3"/>
        <v>8.94E-12</v>
      </c>
      <c r="H40" s="10">
        <f t="shared" si="4"/>
      </c>
      <c r="I40" s="38"/>
    </row>
    <row r="41" spans="1:9" ht="14.25" thickBot="1">
      <c r="A41" s="2" t="e">
        <f t="shared" si="0"/>
        <v>#VALUE!</v>
      </c>
      <c r="F41" s="35"/>
      <c r="G41" s="10">
        <f t="shared" si="3"/>
        <v>1E-11</v>
      </c>
      <c r="H41" s="10">
        <f t="shared" si="4"/>
      </c>
      <c r="I41" s="39"/>
    </row>
    <row r="42" spans="7:8" ht="13.5">
      <c r="G42" s="10"/>
      <c r="H42" s="10">
        <f>IF(G42&gt;0.0001,#REF!+(100-D42)/100000000000,"")</f>
      </c>
    </row>
    <row r="43" spans="7:8" ht="13.5">
      <c r="G43" s="10"/>
      <c r="H43" s="10">
        <f>IF(G43&gt;0.0001,#REF!+(100-D43)/100000000000,"")</f>
      </c>
    </row>
    <row r="45" ht="13.5">
      <c r="A45" s="2" t="s">
        <v>103</v>
      </c>
    </row>
    <row r="46" spans="1:9" ht="25.5" customHeight="1">
      <c r="A46" s="95" t="s">
        <v>387</v>
      </c>
      <c r="B46" s="95"/>
      <c r="C46" s="95"/>
      <c r="D46" s="95"/>
      <c r="E46" s="95"/>
      <c r="F46" s="95"/>
      <c r="G46" s="95"/>
      <c r="H46" s="95"/>
      <c r="I46" s="95"/>
    </row>
    <row r="47" spans="1:9" ht="13.5">
      <c r="A47" s="95" t="s">
        <v>187</v>
      </c>
      <c r="B47" s="95"/>
      <c r="C47" s="19"/>
      <c r="D47" s="19"/>
      <c r="E47" s="19" t="s">
        <v>208</v>
      </c>
      <c r="F47" s="19" t="s">
        <v>158</v>
      </c>
      <c r="G47" s="19"/>
      <c r="H47" s="19"/>
      <c r="I47" s="19"/>
    </row>
    <row r="48" spans="1:9" ht="13.5">
      <c r="A48" s="20"/>
      <c r="B48" s="20"/>
      <c r="C48" s="20"/>
      <c r="D48" s="20"/>
      <c r="E48" s="20"/>
      <c r="F48" s="20"/>
      <c r="G48" s="25"/>
      <c r="H48" s="25"/>
      <c r="I48" s="20"/>
    </row>
    <row r="49" spans="1:9" ht="13.5">
      <c r="A49" s="19" t="s">
        <v>100</v>
      </c>
      <c r="B49" s="19" t="s">
        <v>0</v>
      </c>
      <c r="C49" s="22" t="s">
        <v>186</v>
      </c>
      <c r="D49" s="22" t="s">
        <v>97</v>
      </c>
      <c r="E49" s="22" t="s">
        <v>98</v>
      </c>
      <c r="F49" s="22" t="s">
        <v>181</v>
      </c>
      <c r="G49" s="30" t="s">
        <v>185</v>
      </c>
      <c r="H49" s="1"/>
      <c r="I49" s="7"/>
    </row>
    <row r="50" spans="1:7" s="20" customFormat="1" ht="13.5">
      <c r="A50" s="21">
        <v>1</v>
      </c>
      <c r="B50" s="21" t="e">
        <f>VLOOKUP($A50,$A$4:$F$41,B$1,0)</f>
        <v>#N/A</v>
      </c>
      <c r="C50" s="21" t="e">
        <f>VLOOKUP($A50,$A$4:$F$41,C$1,0)</f>
        <v>#N/A</v>
      </c>
      <c r="D50" s="21" t="e">
        <f>VLOOKUP($A50,$A$4:$F$41,D$1,0)</f>
        <v>#N/A</v>
      </c>
      <c r="E50" s="21" t="e">
        <f>VLOOKUP($A50,$A$4:$F$41,E$1,0)</f>
        <v>#N/A</v>
      </c>
      <c r="F50" s="26" t="e">
        <f>VLOOKUP($A50,$A$4:$F$41,F$1,0)</f>
        <v>#N/A</v>
      </c>
      <c r="G50" s="21">
        <v>10</v>
      </c>
    </row>
    <row r="51" spans="1:7" s="20" customFormat="1" ht="13.5">
      <c r="A51" s="21">
        <v>2</v>
      </c>
      <c r="B51" s="21" t="e">
        <f aca="true" t="shared" si="5" ref="B51:F59">VLOOKUP($A51,$A$4:$F$41,B$1,0)</f>
        <v>#N/A</v>
      </c>
      <c r="C51" s="21" t="e">
        <f t="shared" si="5"/>
        <v>#N/A</v>
      </c>
      <c r="D51" s="21" t="e">
        <f t="shared" si="5"/>
        <v>#N/A</v>
      </c>
      <c r="E51" s="21" t="e">
        <f t="shared" si="5"/>
        <v>#N/A</v>
      </c>
      <c r="F51" s="26" t="e">
        <f t="shared" si="5"/>
        <v>#N/A</v>
      </c>
      <c r="G51" s="21">
        <v>9</v>
      </c>
    </row>
    <row r="52" spans="1:7" s="20" customFormat="1" ht="13.5">
      <c r="A52" s="21">
        <v>3</v>
      </c>
      <c r="B52" s="21" t="e">
        <f t="shared" si="5"/>
        <v>#N/A</v>
      </c>
      <c r="C52" s="21" t="e">
        <f t="shared" si="5"/>
        <v>#N/A</v>
      </c>
      <c r="D52" s="21" t="e">
        <f t="shared" si="5"/>
        <v>#N/A</v>
      </c>
      <c r="E52" s="21" t="e">
        <f t="shared" si="5"/>
        <v>#N/A</v>
      </c>
      <c r="F52" s="26" t="e">
        <f t="shared" si="5"/>
        <v>#N/A</v>
      </c>
      <c r="G52" s="21">
        <v>8</v>
      </c>
    </row>
    <row r="53" spans="1:7" s="20" customFormat="1" ht="13.5">
      <c r="A53" s="21">
        <v>4</v>
      </c>
      <c r="B53" s="21" t="e">
        <f t="shared" si="5"/>
        <v>#N/A</v>
      </c>
      <c r="C53" s="21" t="e">
        <f t="shared" si="5"/>
        <v>#N/A</v>
      </c>
      <c r="D53" s="21" t="e">
        <f t="shared" si="5"/>
        <v>#N/A</v>
      </c>
      <c r="E53" s="21" t="e">
        <f t="shared" si="5"/>
        <v>#N/A</v>
      </c>
      <c r="F53" s="26" t="e">
        <f t="shared" si="5"/>
        <v>#N/A</v>
      </c>
      <c r="G53" s="21">
        <v>7</v>
      </c>
    </row>
    <row r="54" spans="1:7" s="20" customFormat="1" ht="13.5">
      <c r="A54" s="21">
        <v>5</v>
      </c>
      <c r="B54" s="21" t="e">
        <f t="shared" si="5"/>
        <v>#N/A</v>
      </c>
      <c r="C54" s="21" t="e">
        <f t="shared" si="5"/>
        <v>#N/A</v>
      </c>
      <c r="D54" s="21" t="e">
        <f t="shared" si="5"/>
        <v>#N/A</v>
      </c>
      <c r="E54" s="21" t="e">
        <f t="shared" si="5"/>
        <v>#N/A</v>
      </c>
      <c r="F54" s="26" t="e">
        <f t="shared" si="5"/>
        <v>#N/A</v>
      </c>
      <c r="G54" s="21">
        <v>6</v>
      </c>
    </row>
    <row r="55" spans="1:7" s="20" customFormat="1" ht="13.5">
      <c r="A55" s="21">
        <v>6</v>
      </c>
      <c r="B55" s="21" t="e">
        <f t="shared" si="5"/>
        <v>#N/A</v>
      </c>
      <c r="C55" s="21" t="e">
        <f t="shared" si="5"/>
        <v>#N/A</v>
      </c>
      <c r="D55" s="21" t="e">
        <f t="shared" si="5"/>
        <v>#N/A</v>
      </c>
      <c r="E55" s="21" t="e">
        <f t="shared" si="5"/>
        <v>#N/A</v>
      </c>
      <c r="F55" s="26" t="e">
        <f t="shared" si="5"/>
        <v>#N/A</v>
      </c>
      <c r="G55" s="21">
        <v>5</v>
      </c>
    </row>
    <row r="56" spans="1:7" s="20" customFormat="1" ht="13.5">
      <c r="A56" s="21">
        <v>7</v>
      </c>
      <c r="B56" s="21" t="e">
        <f t="shared" si="5"/>
        <v>#N/A</v>
      </c>
      <c r="C56" s="21" t="e">
        <f t="shared" si="5"/>
        <v>#N/A</v>
      </c>
      <c r="D56" s="21" t="e">
        <f t="shared" si="5"/>
        <v>#N/A</v>
      </c>
      <c r="E56" s="21" t="e">
        <f t="shared" si="5"/>
        <v>#N/A</v>
      </c>
      <c r="F56" s="26" t="e">
        <f t="shared" si="5"/>
        <v>#N/A</v>
      </c>
      <c r="G56" s="21">
        <v>4</v>
      </c>
    </row>
    <row r="57" spans="1:7" s="20" customFormat="1" ht="13.5">
      <c r="A57" s="21">
        <v>8</v>
      </c>
      <c r="B57" s="21" t="e">
        <f t="shared" si="5"/>
        <v>#N/A</v>
      </c>
      <c r="C57" s="21" t="e">
        <f t="shared" si="5"/>
        <v>#N/A</v>
      </c>
      <c r="D57" s="21" t="e">
        <f t="shared" si="5"/>
        <v>#N/A</v>
      </c>
      <c r="E57" s="21" t="e">
        <f t="shared" si="5"/>
        <v>#N/A</v>
      </c>
      <c r="F57" s="26" t="e">
        <f t="shared" si="5"/>
        <v>#N/A</v>
      </c>
      <c r="G57" s="21">
        <v>3</v>
      </c>
    </row>
    <row r="58" spans="1:7" s="20" customFormat="1" ht="13.5">
      <c r="A58" s="21">
        <v>9</v>
      </c>
      <c r="B58" s="21" t="e">
        <f t="shared" si="5"/>
        <v>#N/A</v>
      </c>
      <c r="C58" s="21" t="e">
        <f t="shared" si="5"/>
        <v>#N/A</v>
      </c>
      <c r="D58" s="21" t="e">
        <f t="shared" si="5"/>
        <v>#N/A</v>
      </c>
      <c r="E58" s="21" t="e">
        <f t="shared" si="5"/>
        <v>#N/A</v>
      </c>
      <c r="F58" s="26" t="e">
        <f t="shared" si="5"/>
        <v>#N/A</v>
      </c>
      <c r="G58" s="21">
        <v>2</v>
      </c>
    </row>
    <row r="59" spans="1:7" s="20" customFormat="1" ht="13.5">
      <c r="A59" s="21">
        <v>10</v>
      </c>
      <c r="B59" s="21" t="e">
        <f t="shared" si="5"/>
        <v>#N/A</v>
      </c>
      <c r="C59" s="21" t="e">
        <f t="shared" si="5"/>
        <v>#N/A</v>
      </c>
      <c r="D59" s="21" t="e">
        <f t="shared" si="5"/>
        <v>#N/A</v>
      </c>
      <c r="E59" s="21" t="e">
        <f t="shared" si="5"/>
        <v>#N/A</v>
      </c>
      <c r="F59" s="26" t="e">
        <f t="shared" si="5"/>
        <v>#N/A</v>
      </c>
      <c r="G59" s="21">
        <v>1</v>
      </c>
    </row>
    <row r="60" spans="1:6" s="20" customFormat="1" ht="13.5">
      <c r="A60" s="21">
        <v>11</v>
      </c>
      <c r="B60" s="21" t="e">
        <f aca="true" t="shared" si="6" ref="B60:F69">VLOOKUP($A60,$A$4:$F$41,B$1,0)</f>
        <v>#N/A</v>
      </c>
      <c r="C60" s="21" t="e">
        <f t="shared" si="6"/>
        <v>#N/A</v>
      </c>
      <c r="D60" s="21" t="e">
        <f t="shared" si="6"/>
        <v>#N/A</v>
      </c>
      <c r="E60" s="21" t="e">
        <f t="shared" si="6"/>
        <v>#N/A</v>
      </c>
      <c r="F60" s="26" t="e">
        <f t="shared" si="6"/>
        <v>#N/A</v>
      </c>
    </row>
    <row r="61" spans="1:7" s="20" customFormat="1" ht="13.5">
      <c r="A61" s="21">
        <v>12</v>
      </c>
      <c r="B61" s="21" t="e">
        <f t="shared" si="6"/>
        <v>#N/A</v>
      </c>
      <c r="C61" s="21" t="e">
        <f t="shared" si="6"/>
        <v>#N/A</v>
      </c>
      <c r="D61" s="21" t="e">
        <f t="shared" si="6"/>
        <v>#N/A</v>
      </c>
      <c r="E61" s="21" t="e">
        <f t="shared" si="6"/>
        <v>#N/A</v>
      </c>
      <c r="F61" s="26" t="e">
        <f t="shared" si="6"/>
        <v>#N/A</v>
      </c>
      <c r="G61" s="27"/>
    </row>
    <row r="62" spans="1:7" s="20" customFormat="1" ht="13.5">
      <c r="A62" s="21">
        <v>13</v>
      </c>
      <c r="B62" s="21" t="e">
        <f t="shared" si="6"/>
        <v>#N/A</v>
      </c>
      <c r="C62" s="21" t="e">
        <f t="shared" si="6"/>
        <v>#N/A</v>
      </c>
      <c r="D62" s="21" t="e">
        <f t="shared" si="6"/>
        <v>#N/A</v>
      </c>
      <c r="E62" s="21" t="e">
        <f t="shared" si="6"/>
        <v>#N/A</v>
      </c>
      <c r="F62" s="26" t="e">
        <f t="shared" si="6"/>
        <v>#N/A</v>
      </c>
      <c r="G62" s="27"/>
    </row>
    <row r="63" spans="1:7" s="20" customFormat="1" ht="13.5">
      <c r="A63" s="21">
        <v>14</v>
      </c>
      <c r="B63" s="21" t="e">
        <f t="shared" si="6"/>
        <v>#N/A</v>
      </c>
      <c r="C63" s="21" t="e">
        <f t="shared" si="6"/>
        <v>#N/A</v>
      </c>
      <c r="D63" s="21" t="e">
        <f t="shared" si="6"/>
        <v>#N/A</v>
      </c>
      <c r="E63" s="21" t="e">
        <f t="shared" si="6"/>
        <v>#N/A</v>
      </c>
      <c r="F63" s="26" t="e">
        <f t="shared" si="6"/>
        <v>#N/A</v>
      </c>
      <c r="G63" s="27"/>
    </row>
    <row r="64" spans="1:7" s="20" customFormat="1" ht="13.5">
      <c r="A64" s="21">
        <v>15</v>
      </c>
      <c r="B64" s="21" t="e">
        <f t="shared" si="6"/>
        <v>#N/A</v>
      </c>
      <c r="C64" s="21" t="e">
        <f t="shared" si="6"/>
        <v>#N/A</v>
      </c>
      <c r="D64" s="21" t="e">
        <f t="shared" si="6"/>
        <v>#N/A</v>
      </c>
      <c r="E64" s="21" t="e">
        <f t="shared" si="6"/>
        <v>#N/A</v>
      </c>
      <c r="F64" s="26" t="e">
        <f t="shared" si="6"/>
        <v>#N/A</v>
      </c>
      <c r="G64" s="27"/>
    </row>
    <row r="65" spans="1:7" s="20" customFormat="1" ht="13.5">
      <c r="A65" s="21">
        <v>16</v>
      </c>
      <c r="B65" s="21" t="e">
        <f t="shared" si="6"/>
        <v>#N/A</v>
      </c>
      <c r="C65" s="21" t="e">
        <f t="shared" si="6"/>
        <v>#N/A</v>
      </c>
      <c r="D65" s="21" t="e">
        <f t="shared" si="6"/>
        <v>#N/A</v>
      </c>
      <c r="E65" s="21" t="e">
        <f t="shared" si="6"/>
        <v>#N/A</v>
      </c>
      <c r="F65" s="26" t="e">
        <f t="shared" si="6"/>
        <v>#N/A</v>
      </c>
      <c r="G65" s="27"/>
    </row>
    <row r="66" spans="1:7" s="20" customFormat="1" ht="13.5">
      <c r="A66" s="21">
        <v>17</v>
      </c>
      <c r="B66" s="21" t="e">
        <f t="shared" si="6"/>
        <v>#N/A</v>
      </c>
      <c r="C66" s="21" t="e">
        <f t="shared" si="6"/>
        <v>#N/A</v>
      </c>
      <c r="D66" s="21" t="e">
        <f t="shared" si="6"/>
        <v>#N/A</v>
      </c>
      <c r="E66" s="21" t="e">
        <f t="shared" si="6"/>
        <v>#N/A</v>
      </c>
      <c r="F66" s="26" t="e">
        <f t="shared" si="6"/>
        <v>#N/A</v>
      </c>
      <c r="G66" s="27"/>
    </row>
    <row r="67" spans="1:7" s="20" customFormat="1" ht="13.5">
      <c r="A67" s="21">
        <v>18</v>
      </c>
      <c r="B67" s="21" t="e">
        <f t="shared" si="6"/>
        <v>#N/A</v>
      </c>
      <c r="C67" s="21" t="e">
        <f t="shared" si="6"/>
        <v>#N/A</v>
      </c>
      <c r="D67" s="21" t="e">
        <f t="shared" si="6"/>
        <v>#N/A</v>
      </c>
      <c r="E67" s="21" t="e">
        <f t="shared" si="6"/>
        <v>#N/A</v>
      </c>
      <c r="F67" s="26" t="e">
        <f t="shared" si="6"/>
        <v>#N/A</v>
      </c>
      <c r="G67" s="27"/>
    </row>
    <row r="68" spans="1:7" s="20" customFormat="1" ht="13.5">
      <c r="A68" s="21">
        <v>19</v>
      </c>
      <c r="B68" s="21" t="e">
        <f t="shared" si="6"/>
        <v>#N/A</v>
      </c>
      <c r="C68" s="21" t="e">
        <f t="shared" si="6"/>
        <v>#N/A</v>
      </c>
      <c r="D68" s="21" t="e">
        <f t="shared" si="6"/>
        <v>#N/A</v>
      </c>
      <c r="E68" s="21" t="e">
        <f t="shared" si="6"/>
        <v>#N/A</v>
      </c>
      <c r="F68" s="26" t="e">
        <f t="shared" si="6"/>
        <v>#N/A</v>
      </c>
      <c r="G68" s="27"/>
    </row>
    <row r="69" spans="1:7" s="20" customFormat="1" ht="13.5">
      <c r="A69" s="21">
        <v>20</v>
      </c>
      <c r="B69" s="21" t="e">
        <f t="shared" si="6"/>
        <v>#N/A</v>
      </c>
      <c r="C69" s="21" t="e">
        <f t="shared" si="6"/>
        <v>#N/A</v>
      </c>
      <c r="D69" s="21" t="e">
        <f t="shared" si="6"/>
        <v>#N/A</v>
      </c>
      <c r="E69" s="21" t="e">
        <f t="shared" si="6"/>
        <v>#N/A</v>
      </c>
      <c r="F69" s="26" t="e">
        <f t="shared" si="6"/>
        <v>#N/A</v>
      </c>
      <c r="G69" s="27"/>
    </row>
    <row r="70" spans="1:7" s="20" customFormat="1" ht="13.5">
      <c r="A70" s="21">
        <v>21</v>
      </c>
      <c r="B70" s="21" t="e">
        <f aca="true" t="shared" si="7" ref="B70:F82">VLOOKUP($A70,$A$4:$F$41,B$1,0)</f>
        <v>#N/A</v>
      </c>
      <c r="C70" s="21" t="e">
        <f t="shared" si="7"/>
        <v>#N/A</v>
      </c>
      <c r="D70" s="21" t="e">
        <f t="shared" si="7"/>
        <v>#N/A</v>
      </c>
      <c r="E70" s="21" t="e">
        <f t="shared" si="7"/>
        <v>#N/A</v>
      </c>
      <c r="F70" s="26" t="e">
        <f t="shared" si="7"/>
        <v>#N/A</v>
      </c>
      <c r="G70" s="27"/>
    </row>
    <row r="71" spans="1:7" s="20" customFormat="1" ht="13.5">
      <c r="A71" s="21">
        <v>22</v>
      </c>
      <c r="B71" s="21" t="e">
        <f t="shared" si="7"/>
        <v>#N/A</v>
      </c>
      <c r="C71" s="21" t="e">
        <f t="shared" si="7"/>
        <v>#N/A</v>
      </c>
      <c r="D71" s="21" t="e">
        <f t="shared" si="7"/>
        <v>#N/A</v>
      </c>
      <c r="E71" s="21" t="e">
        <f t="shared" si="7"/>
        <v>#N/A</v>
      </c>
      <c r="F71" s="26" t="e">
        <f t="shared" si="7"/>
        <v>#N/A</v>
      </c>
      <c r="G71" s="27"/>
    </row>
    <row r="72" spans="1:7" s="20" customFormat="1" ht="13.5">
      <c r="A72" s="21">
        <v>23</v>
      </c>
      <c r="B72" s="21" t="e">
        <f t="shared" si="7"/>
        <v>#N/A</v>
      </c>
      <c r="C72" s="21" t="e">
        <f t="shared" si="7"/>
        <v>#N/A</v>
      </c>
      <c r="D72" s="21" t="e">
        <f t="shared" si="7"/>
        <v>#N/A</v>
      </c>
      <c r="E72" s="21" t="e">
        <f t="shared" si="7"/>
        <v>#N/A</v>
      </c>
      <c r="F72" s="26" t="e">
        <f t="shared" si="7"/>
        <v>#N/A</v>
      </c>
      <c r="G72" s="27"/>
    </row>
    <row r="73" spans="1:7" s="20" customFormat="1" ht="13.5">
      <c r="A73" s="21">
        <v>24</v>
      </c>
      <c r="B73" s="21" t="e">
        <f t="shared" si="7"/>
        <v>#N/A</v>
      </c>
      <c r="C73" s="21" t="e">
        <f t="shared" si="7"/>
        <v>#N/A</v>
      </c>
      <c r="D73" s="21" t="e">
        <f t="shared" si="7"/>
        <v>#N/A</v>
      </c>
      <c r="E73" s="21" t="e">
        <f t="shared" si="7"/>
        <v>#N/A</v>
      </c>
      <c r="F73" s="26" t="e">
        <f t="shared" si="7"/>
        <v>#N/A</v>
      </c>
      <c r="G73" s="27"/>
    </row>
    <row r="74" spans="1:7" s="20" customFormat="1" ht="13.5">
      <c r="A74" s="21">
        <v>25</v>
      </c>
      <c r="B74" s="21" t="e">
        <f t="shared" si="7"/>
        <v>#N/A</v>
      </c>
      <c r="C74" s="21" t="e">
        <f t="shared" si="7"/>
        <v>#N/A</v>
      </c>
      <c r="D74" s="21" t="e">
        <f t="shared" si="7"/>
        <v>#N/A</v>
      </c>
      <c r="E74" s="21" t="e">
        <f t="shared" si="7"/>
        <v>#N/A</v>
      </c>
      <c r="F74" s="26" t="e">
        <f t="shared" si="7"/>
        <v>#N/A</v>
      </c>
      <c r="G74" s="27"/>
    </row>
    <row r="75" spans="1:7" s="20" customFormat="1" ht="13.5">
      <c r="A75" s="21">
        <v>26</v>
      </c>
      <c r="B75" s="21" t="e">
        <f t="shared" si="7"/>
        <v>#N/A</v>
      </c>
      <c r="C75" s="21" t="e">
        <f t="shared" si="7"/>
        <v>#N/A</v>
      </c>
      <c r="D75" s="21" t="e">
        <f t="shared" si="7"/>
        <v>#N/A</v>
      </c>
      <c r="E75" s="21" t="e">
        <f t="shared" si="7"/>
        <v>#N/A</v>
      </c>
      <c r="F75" s="26" t="e">
        <f t="shared" si="7"/>
        <v>#N/A</v>
      </c>
      <c r="G75" s="27"/>
    </row>
    <row r="76" spans="1:7" s="20" customFormat="1" ht="13.5">
      <c r="A76" s="21">
        <v>27</v>
      </c>
      <c r="B76" s="21" t="e">
        <f t="shared" si="7"/>
        <v>#N/A</v>
      </c>
      <c r="C76" s="21" t="e">
        <f t="shared" si="7"/>
        <v>#N/A</v>
      </c>
      <c r="D76" s="21" t="e">
        <f t="shared" si="7"/>
        <v>#N/A</v>
      </c>
      <c r="E76" s="21" t="e">
        <f t="shared" si="7"/>
        <v>#N/A</v>
      </c>
      <c r="F76" s="26" t="e">
        <f t="shared" si="7"/>
        <v>#N/A</v>
      </c>
      <c r="G76" s="27"/>
    </row>
    <row r="77" spans="1:7" s="20" customFormat="1" ht="13.5">
      <c r="A77" s="21">
        <v>28</v>
      </c>
      <c r="B77" s="21" t="e">
        <f t="shared" si="7"/>
        <v>#N/A</v>
      </c>
      <c r="C77" s="21" t="e">
        <f t="shared" si="7"/>
        <v>#N/A</v>
      </c>
      <c r="D77" s="21" t="e">
        <f t="shared" si="7"/>
        <v>#N/A</v>
      </c>
      <c r="E77" s="21" t="e">
        <f t="shared" si="7"/>
        <v>#N/A</v>
      </c>
      <c r="F77" s="26" t="e">
        <f t="shared" si="7"/>
        <v>#N/A</v>
      </c>
      <c r="G77" s="27"/>
    </row>
    <row r="78" spans="1:7" s="20" customFormat="1" ht="13.5">
      <c r="A78" s="21">
        <v>29</v>
      </c>
      <c r="B78" s="21" t="e">
        <f t="shared" si="7"/>
        <v>#N/A</v>
      </c>
      <c r="C78" s="21" t="e">
        <f t="shared" si="7"/>
        <v>#N/A</v>
      </c>
      <c r="D78" s="21" t="e">
        <f t="shared" si="7"/>
        <v>#N/A</v>
      </c>
      <c r="E78" s="21" t="e">
        <f t="shared" si="7"/>
        <v>#N/A</v>
      </c>
      <c r="F78" s="26" t="e">
        <f t="shared" si="7"/>
        <v>#N/A</v>
      </c>
      <c r="G78" s="27"/>
    </row>
    <row r="79" spans="1:7" s="20" customFormat="1" ht="13.5">
      <c r="A79" s="21">
        <v>30</v>
      </c>
      <c r="B79" s="21" t="e">
        <f t="shared" si="7"/>
        <v>#N/A</v>
      </c>
      <c r="C79" s="21" t="e">
        <f t="shared" si="7"/>
        <v>#N/A</v>
      </c>
      <c r="D79" s="21" t="e">
        <f t="shared" si="7"/>
        <v>#N/A</v>
      </c>
      <c r="E79" s="21" t="e">
        <f t="shared" si="7"/>
        <v>#N/A</v>
      </c>
      <c r="F79" s="26" t="e">
        <f t="shared" si="7"/>
        <v>#N/A</v>
      </c>
      <c r="G79" s="27"/>
    </row>
    <row r="80" spans="1:7" s="20" customFormat="1" ht="13.5">
      <c r="A80" s="21">
        <v>31</v>
      </c>
      <c r="B80" s="21" t="e">
        <f t="shared" si="7"/>
        <v>#N/A</v>
      </c>
      <c r="C80" s="21" t="e">
        <f t="shared" si="7"/>
        <v>#N/A</v>
      </c>
      <c r="D80" s="21" t="e">
        <f t="shared" si="7"/>
        <v>#N/A</v>
      </c>
      <c r="E80" s="21" t="e">
        <f t="shared" si="7"/>
        <v>#N/A</v>
      </c>
      <c r="F80" s="26" t="e">
        <f t="shared" si="7"/>
        <v>#N/A</v>
      </c>
      <c r="G80" s="27"/>
    </row>
    <row r="81" spans="1:7" s="20" customFormat="1" ht="13.5">
      <c r="A81" s="21">
        <v>32</v>
      </c>
      <c r="B81" s="21" t="e">
        <f t="shared" si="7"/>
        <v>#N/A</v>
      </c>
      <c r="C81" s="21" t="e">
        <f t="shared" si="7"/>
        <v>#N/A</v>
      </c>
      <c r="D81" s="21" t="e">
        <f t="shared" si="7"/>
        <v>#N/A</v>
      </c>
      <c r="E81" s="21" t="e">
        <f t="shared" si="7"/>
        <v>#N/A</v>
      </c>
      <c r="F81" s="26" t="e">
        <f t="shared" si="7"/>
        <v>#N/A</v>
      </c>
      <c r="G81" s="27"/>
    </row>
    <row r="82" spans="1:7" s="20" customFormat="1" ht="13.5">
      <c r="A82" s="21">
        <v>33</v>
      </c>
      <c r="B82" s="21" t="e">
        <f t="shared" si="7"/>
        <v>#N/A</v>
      </c>
      <c r="C82" s="21" t="e">
        <f t="shared" si="7"/>
        <v>#N/A</v>
      </c>
      <c r="D82" s="21" t="e">
        <f t="shared" si="7"/>
        <v>#N/A</v>
      </c>
      <c r="E82" s="21" t="e">
        <f t="shared" si="7"/>
        <v>#N/A</v>
      </c>
      <c r="F82" s="26" t="e">
        <f t="shared" si="7"/>
        <v>#N/A</v>
      </c>
      <c r="G82" s="27"/>
    </row>
    <row r="83" spans="1:9" ht="15.75" customHeight="1">
      <c r="A83" s="21"/>
      <c r="B83" s="21"/>
      <c r="C83" s="21"/>
      <c r="D83" s="21"/>
      <c r="E83" s="21"/>
      <c r="F83" s="26"/>
      <c r="G83" s="26"/>
      <c r="H83" s="26"/>
      <c r="I83" s="27"/>
    </row>
    <row r="84" spans="1:12" s="20" customFormat="1" ht="13.5">
      <c r="A84" s="21" t="s">
        <v>193</v>
      </c>
      <c r="B84" s="21"/>
      <c r="C84" s="21"/>
      <c r="D84" s="21"/>
      <c r="E84" s="28">
        <v>0</v>
      </c>
      <c r="F84" s="21"/>
      <c r="G84" s="21"/>
      <c r="H84" s="21"/>
      <c r="I84" s="21"/>
      <c r="J84" s="21"/>
      <c r="K84" s="21"/>
      <c r="L84" s="21"/>
    </row>
    <row r="85" spans="1:12" s="20" customFormat="1" ht="13.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</row>
    <row r="86" spans="1:12" s="20" customFormat="1" ht="13.5">
      <c r="A86" s="21" t="s">
        <v>194</v>
      </c>
      <c r="B86" s="21"/>
      <c r="C86" s="21"/>
      <c r="D86" s="21"/>
      <c r="E86" s="21" t="s">
        <v>195</v>
      </c>
      <c r="F86" s="21"/>
      <c r="G86" s="21"/>
      <c r="H86" s="21"/>
      <c r="I86" s="21"/>
      <c r="J86" s="21"/>
      <c r="K86" s="21"/>
      <c r="L86" s="21"/>
    </row>
    <row r="87" spans="1:12" s="20" customFormat="1" ht="13.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</row>
    <row r="88" spans="1:12" s="20" customFormat="1" ht="13.5">
      <c r="A88" s="21" t="s">
        <v>196</v>
      </c>
      <c r="B88" s="21"/>
      <c r="C88" s="21"/>
      <c r="D88" s="21"/>
      <c r="E88" s="21" t="s">
        <v>195</v>
      </c>
      <c r="F88" s="21"/>
      <c r="G88" s="21"/>
      <c r="H88" s="21"/>
      <c r="I88" s="21"/>
      <c r="J88" s="21"/>
      <c r="K88" s="21"/>
      <c r="L88" s="21"/>
    </row>
    <row r="89" spans="1:12" s="20" customFormat="1" ht="13.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</row>
    <row r="90" spans="1:12" s="20" customFormat="1" ht="13.5">
      <c r="A90" s="21" t="s">
        <v>197</v>
      </c>
      <c r="B90" s="21"/>
      <c r="C90" s="21"/>
      <c r="D90" s="21"/>
      <c r="E90" s="21" t="s">
        <v>195</v>
      </c>
      <c r="F90" s="21"/>
      <c r="G90" s="21"/>
      <c r="H90" s="21"/>
      <c r="I90" s="21"/>
      <c r="J90" s="21"/>
      <c r="K90" s="21"/>
      <c r="L90" s="21"/>
    </row>
    <row r="91" spans="1:12" s="20" customFormat="1" ht="13.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</row>
    <row r="92" spans="1:12" s="20" customFormat="1" ht="13.5">
      <c r="A92" s="21" t="s">
        <v>198</v>
      </c>
      <c r="B92" s="21"/>
      <c r="C92" s="21"/>
      <c r="D92" s="21"/>
      <c r="E92" s="28">
        <v>0</v>
      </c>
      <c r="F92" s="21"/>
      <c r="G92" s="21"/>
      <c r="H92" s="21"/>
      <c r="I92" s="21"/>
      <c r="J92" s="21"/>
      <c r="K92" s="21"/>
      <c r="L92" s="21"/>
    </row>
    <row r="93" spans="1:12" s="20" customFormat="1" ht="13.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</row>
    <row r="94" spans="1:12" s="20" customFormat="1" ht="13.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</row>
    <row r="95" spans="1:12" s="20" customFormat="1" ht="13.5">
      <c r="A95" s="21" t="s">
        <v>199</v>
      </c>
      <c r="B95" s="21"/>
      <c r="C95" s="21"/>
      <c r="D95" s="21"/>
      <c r="E95" s="21" t="s">
        <v>195</v>
      </c>
      <c r="F95" s="21"/>
      <c r="G95" s="21"/>
      <c r="H95" s="21"/>
      <c r="I95" s="21"/>
      <c r="J95" s="21"/>
      <c r="K95" s="21"/>
      <c r="L95" s="21"/>
    </row>
    <row r="96" spans="1:12" s="20" customFormat="1" ht="13.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</row>
    <row r="97" spans="1:12" s="20" customFormat="1" ht="13.5">
      <c r="A97" s="21"/>
      <c r="B97" s="21" t="s">
        <v>200</v>
      </c>
      <c r="C97" s="21" t="s">
        <v>201</v>
      </c>
      <c r="D97" s="21" t="s">
        <v>202</v>
      </c>
      <c r="E97" s="21"/>
      <c r="F97" s="21"/>
      <c r="G97" s="21"/>
      <c r="H97" s="21"/>
      <c r="I97" s="21"/>
      <c r="J97" s="21" t="s">
        <v>203</v>
      </c>
      <c r="K97" s="21"/>
      <c r="L97" s="21"/>
    </row>
    <row r="98" spans="1:12" s="20" customFormat="1" ht="13.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</row>
    <row r="99" spans="1:12" s="20" customFormat="1" ht="13.5">
      <c r="A99" s="21" t="s">
        <v>204</v>
      </c>
      <c r="B99" s="21"/>
      <c r="C99" s="21"/>
      <c r="D99" s="21"/>
      <c r="E99" s="21"/>
      <c r="F99" s="21"/>
      <c r="G99" s="21" t="s">
        <v>205</v>
      </c>
      <c r="K99" s="21"/>
      <c r="L99" s="21"/>
    </row>
    <row r="100" spans="1:8" ht="13.5">
      <c r="A100" s="5"/>
      <c r="B100"/>
      <c r="C100"/>
      <c r="D100"/>
      <c r="E100"/>
      <c r="F100" s="6"/>
      <c r="G100" s="6"/>
      <c r="H100" s="6"/>
    </row>
    <row r="103" spans="2:9" ht="13.5">
      <c r="B103" s="7" t="s">
        <v>99</v>
      </c>
      <c r="C103" s="7" t="s">
        <v>56</v>
      </c>
      <c r="D103" s="93" t="s">
        <v>101</v>
      </c>
      <c r="E103" s="93"/>
      <c r="G103"/>
      <c r="H103" s="1" t="s">
        <v>56</v>
      </c>
      <c r="I103" s="1" t="s">
        <v>101</v>
      </c>
    </row>
    <row r="104" spans="2:9" ht="13.5">
      <c r="B104" s="2">
        <f aca="true" t="shared" si="8" ref="B104:B117">RANK(E104,$E$104:$E$119)</f>
        <v>1</v>
      </c>
      <c r="C104" t="s">
        <v>22</v>
      </c>
      <c r="D104" s="2">
        <f aca="true" t="shared" si="9" ref="D104:D117">SUMIF(E$50:E$62,C104,G$50:G$62)</f>
        <v>0</v>
      </c>
      <c r="E104" s="8">
        <f>D104+(13/1000000)</f>
        <v>1.3E-05</v>
      </c>
      <c r="G104">
        <v>1</v>
      </c>
      <c r="H104" t="str">
        <f aca="true" t="shared" si="10" ref="H104:H117">VLOOKUP($G104,$B$104:$D$119,$B$1,0)</f>
        <v>ﾌﾛｲﾃﾞ</v>
      </c>
      <c r="I104">
        <f>VLOOKUP($G104,$B$104:$D$119,$C$1,0)</f>
        <v>0</v>
      </c>
    </row>
    <row r="105" spans="2:9" ht="13.5">
      <c r="B105" s="2">
        <f t="shared" si="8"/>
        <v>2</v>
      </c>
      <c r="C105" t="s">
        <v>59</v>
      </c>
      <c r="D105" s="2">
        <f t="shared" si="9"/>
        <v>0</v>
      </c>
      <c r="E105" s="8">
        <f>D105+(12/1000000)</f>
        <v>1.2E-05</v>
      </c>
      <c r="G105">
        <v>2</v>
      </c>
      <c r="H105" t="str">
        <f t="shared" si="10"/>
        <v>R&amp;D</v>
      </c>
      <c r="I105">
        <f aca="true" t="shared" si="11" ref="I105:I116">VLOOKUP($G105,$B$104:$D$119,$C$1,0)</f>
        <v>0</v>
      </c>
    </row>
    <row r="106" spans="2:9" ht="13.5">
      <c r="B106" s="2">
        <f t="shared" si="8"/>
        <v>3</v>
      </c>
      <c r="C106" t="s">
        <v>6</v>
      </c>
      <c r="D106" s="2">
        <f t="shared" si="9"/>
        <v>0</v>
      </c>
      <c r="E106" s="8">
        <f>D106+(11/1000000)</f>
        <v>1.1E-05</v>
      </c>
      <c r="G106">
        <v>3</v>
      </c>
      <c r="H106" t="str">
        <f t="shared" si="10"/>
        <v>東京電力</v>
      </c>
      <c r="I106">
        <f t="shared" si="11"/>
        <v>0</v>
      </c>
    </row>
    <row r="107" spans="2:9" ht="13.5">
      <c r="B107" s="2">
        <f t="shared" si="8"/>
        <v>4</v>
      </c>
      <c r="C107" t="s">
        <v>8</v>
      </c>
      <c r="D107" s="2">
        <f t="shared" si="9"/>
        <v>0</v>
      </c>
      <c r="E107" s="8">
        <f>D107+(10/1000000)</f>
        <v>1E-05</v>
      </c>
      <c r="G107">
        <v>4</v>
      </c>
      <c r="H107" t="str">
        <f t="shared" si="10"/>
        <v>パワー</v>
      </c>
      <c r="I107">
        <f t="shared" si="11"/>
        <v>0</v>
      </c>
    </row>
    <row r="108" spans="2:9" ht="13.5">
      <c r="B108" s="2">
        <f t="shared" si="8"/>
        <v>5</v>
      </c>
      <c r="C108" t="s">
        <v>57</v>
      </c>
      <c r="D108" s="2">
        <f t="shared" si="9"/>
        <v>0</v>
      </c>
      <c r="E108" s="8">
        <f>D108+(9/1000000)</f>
        <v>9E-06</v>
      </c>
      <c r="G108">
        <v>5</v>
      </c>
      <c r="H108" t="str">
        <f t="shared" si="10"/>
        <v>宇都宮</v>
      </c>
      <c r="I108">
        <f t="shared" si="11"/>
        <v>0</v>
      </c>
    </row>
    <row r="109" spans="2:9" ht="13.5">
      <c r="B109" s="2">
        <f t="shared" si="8"/>
        <v>6</v>
      </c>
      <c r="C109" t="s">
        <v>18</v>
      </c>
      <c r="D109" s="2">
        <f t="shared" si="9"/>
        <v>0</v>
      </c>
      <c r="E109" s="8">
        <f>D109+(8/1000000)</f>
        <v>8E-06</v>
      </c>
      <c r="G109">
        <v>6</v>
      </c>
      <c r="H109" t="str">
        <f t="shared" si="10"/>
        <v>県庁</v>
      </c>
      <c r="I109">
        <f t="shared" si="11"/>
        <v>0</v>
      </c>
    </row>
    <row r="110" spans="2:9" ht="13.5">
      <c r="B110" s="2">
        <f t="shared" si="8"/>
        <v>7</v>
      </c>
      <c r="C110" t="s">
        <v>108</v>
      </c>
      <c r="D110" s="2">
        <f t="shared" si="9"/>
        <v>0</v>
      </c>
      <c r="E110" s="8">
        <f>D110+(7/1000000)</f>
        <v>7E-06</v>
      </c>
      <c r="G110">
        <v>7</v>
      </c>
      <c r="H110" t="str">
        <f t="shared" si="10"/>
        <v>ｼｬﾛｰﾑ</v>
      </c>
      <c r="I110">
        <f t="shared" si="11"/>
        <v>0</v>
      </c>
    </row>
    <row r="111" spans="2:9" ht="13.5">
      <c r="B111" s="2">
        <f t="shared" si="8"/>
        <v>8</v>
      </c>
      <c r="C111" t="s">
        <v>9</v>
      </c>
      <c r="D111" s="2">
        <f t="shared" si="9"/>
        <v>0</v>
      </c>
      <c r="E111" s="8">
        <f>D111+(4/1000000)</f>
        <v>4E-06</v>
      </c>
      <c r="G111">
        <v>8</v>
      </c>
      <c r="H111" t="str">
        <f t="shared" si="10"/>
        <v>KS</v>
      </c>
      <c r="I111">
        <f t="shared" si="11"/>
        <v>0</v>
      </c>
    </row>
    <row r="112" spans="2:9" ht="13.5">
      <c r="B112" s="2">
        <f t="shared" si="8"/>
        <v>9</v>
      </c>
      <c r="C112" t="s">
        <v>19</v>
      </c>
      <c r="D112" s="2">
        <f t="shared" si="9"/>
        <v>0</v>
      </c>
      <c r="E112" s="8">
        <f>D112+(3/1000000)</f>
        <v>3E-06</v>
      </c>
      <c r="G112">
        <v>9</v>
      </c>
      <c r="H112" t="str">
        <f t="shared" si="10"/>
        <v>富士重工</v>
      </c>
      <c r="I112">
        <f t="shared" si="11"/>
        <v>0</v>
      </c>
    </row>
    <row r="113" spans="2:9" ht="13.5">
      <c r="B113" s="2">
        <f t="shared" si="8"/>
        <v>10</v>
      </c>
      <c r="C113" t="s">
        <v>111</v>
      </c>
      <c r="D113" s="2">
        <f t="shared" si="9"/>
        <v>0</v>
      </c>
      <c r="E113" s="8">
        <f>D113+(2/1000000)</f>
        <v>2E-06</v>
      </c>
      <c r="G113">
        <v>10</v>
      </c>
      <c r="H113" t="str">
        <f t="shared" si="10"/>
        <v>ジュニア</v>
      </c>
      <c r="I113">
        <f t="shared" si="11"/>
        <v>0</v>
      </c>
    </row>
    <row r="114" spans="2:9" ht="13.5">
      <c r="B114" s="2">
        <f t="shared" si="8"/>
        <v>11</v>
      </c>
      <c r="C114" t="s">
        <v>11</v>
      </c>
      <c r="D114" s="2">
        <f t="shared" si="9"/>
        <v>0</v>
      </c>
      <c r="E114" s="8">
        <f>D114+(1/1000000)</f>
        <v>1E-06</v>
      </c>
      <c r="G114">
        <v>11</v>
      </c>
      <c r="H114" t="str">
        <f t="shared" si="10"/>
        <v>ﾎﾜｲﾄﾊﾟﾚｯﾄ</v>
      </c>
      <c r="I114">
        <f t="shared" si="11"/>
        <v>0</v>
      </c>
    </row>
    <row r="115" spans="2:9" ht="13.5">
      <c r="B115" s="2">
        <f t="shared" si="8"/>
        <v>12</v>
      </c>
      <c r="C115" t="s">
        <v>58</v>
      </c>
      <c r="D115" s="2">
        <f t="shared" si="9"/>
        <v>0</v>
      </c>
      <c r="E115" s="8">
        <f>D115+(0.9/1000000)</f>
        <v>9.000000000000001E-07</v>
      </c>
      <c r="G115">
        <v>12</v>
      </c>
      <c r="H115" t="str">
        <f t="shared" si="10"/>
        <v>市役所</v>
      </c>
      <c r="I115">
        <f t="shared" si="11"/>
        <v>0</v>
      </c>
    </row>
    <row r="116" spans="2:9" ht="13.5">
      <c r="B116" s="2">
        <f t="shared" si="8"/>
        <v>13</v>
      </c>
      <c r="C116" t="s">
        <v>110</v>
      </c>
      <c r="D116" s="2">
        <f t="shared" si="9"/>
        <v>0</v>
      </c>
      <c r="E116" s="8">
        <f>D116+(0.8/1000000)</f>
        <v>8.000000000000001E-07</v>
      </c>
      <c r="G116">
        <v>13</v>
      </c>
      <c r="H116" t="str">
        <f t="shared" si="10"/>
        <v>ﾊﾟﾝｻｰ</v>
      </c>
      <c r="I116">
        <f t="shared" si="11"/>
        <v>0</v>
      </c>
    </row>
    <row r="117" spans="2:9" ht="13.5">
      <c r="B117" s="2">
        <f t="shared" si="8"/>
        <v>14</v>
      </c>
      <c r="C117" t="s">
        <v>13</v>
      </c>
      <c r="D117" s="2">
        <f t="shared" si="9"/>
        <v>0</v>
      </c>
      <c r="E117" s="8">
        <f>D117+(0.7/1000000)</f>
        <v>7E-07</v>
      </c>
      <c r="G117">
        <v>14</v>
      </c>
      <c r="H117" t="str">
        <f t="shared" si="10"/>
        <v>ｼｽﾃｨｰﾅ</v>
      </c>
      <c r="I117">
        <f>VLOOKUP($G117,$B$104:$D$119,$C$1,0)</f>
        <v>0</v>
      </c>
    </row>
    <row r="118" spans="2:9" ht="13.5">
      <c r="B118" s="2">
        <f>RANK(E118,$E$104:$E$119)</f>
        <v>15</v>
      </c>
      <c r="C118" t="s">
        <v>316</v>
      </c>
      <c r="D118" s="2">
        <f>SUMIF(E$35:E$47,C118,I$35:I$47)</f>
        <v>0</v>
      </c>
      <c r="E118" s="8">
        <f>D118+(0.6/1000000)</f>
        <v>6E-07</v>
      </c>
      <c r="G118">
        <v>15</v>
      </c>
      <c r="H118" t="str">
        <f>VLOOKUP($G118,$B$104:$D$119,$B$1,0)</f>
        <v>ＴＳＣ</v>
      </c>
      <c r="I118">
        <f>VLOOKUP($G118,$B$104:$D$119,$C$1,0)</f>
        <v>0</v>
      </c>
    </row>
    <row r="119" spans="2:9" ht="13.5">
      <c r="B119" s="2">
        <f>RANK(E119,$E$104:$E$119)</f>
        <v>16</v>
      </c>
      <c r="C119" t="s">
        <v>328</v>
      </c>
      <c r="D119" s="2">
        <f>SUMIF(E$35:E$49,C119,I$35:I$49)</f>
        <v>0</v>
      </c>
      <c r="E119" s="8">
        <f>D119+(0.5/1000000)</f>
        <v>5E-07</v>
      </c>
      <c r="G119">
        <v>16</v>
      </c>
      <c r="H119" t="str">
        <f>VLOOKUP($G119,$B$104:$D$119,$B$1,0)</f>
        <v>ＩＣＩ</v>
      </c>
      <c r="I119">
        <f>VLOOKUP($G119,$B$104:$D$119,$C$1,0)</f>
        <v>0</v>
      </c>
    </row>
    <row r="120" spans="4:9" ht="13.5">
      <c r="D120" s="2">
        <f>SUM(D104:D119)</f>
        <v>0</v>
      </c>
      <c r="I120" s="2">
        <f>SUM(I104:I119)</f>
        <v>0</v>
      </c>
    </row>
  </sheetData>
  <mergeCells count="3">
    <mergeCell ref="D103:E103"/>
    <mergeCell ref="A46:I46"/>
    <mergeCell ref="A47:B47"/>
  </mergeCells>
  <printOptions/>
  <pageMargins left="0.7" right="0.63" top="0.54" bottom="0.9840277777777778" header="0.5118055555555556" footer="0.5118055555555556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0"/>
  <dimension ref="A1:L80"/>
  <sheetViews>
    <sheetView workbookViewId="0" topLeftCell="A2">
      <selection activeCell="A26" sqref="A26:I26"/>
    </sheetView>
  </sheetViews>
  <sheetFormatPr defaultColWidth="9.00390625" defaultRowHeight="13.5"/>
  <cols>
    <col min="1" max="1" width="9.00390625" style="2" customWidth="1"/>
    <col min="2" max="2" width="4.875" style="2" customWidth="1"/>
    <col min="3" max="3" width="9.875" style="2" customWidth="1"/>
    <col min="4" max="4" width="5.75390625" style="2" customWidth="1"/>
    <col min="5" max="5" width="11.25390625" style="2" customWidth="1"/>
    <col min="6" max="6" width="12.875" style="2" customWidth="1"/>
    <col min="7" max="7" width="11.50390625" style="2" customWidth="1"/>
    <col min="8" max="8" width="9.00390625" style="2" customWidth="1"/>
    <col min="9" max="9" width="14.50390625" style="2" customWidth="1"/>
    <col min="10" max="16384" width="9.00390625" style="2" customWidth="1"/>
  </cols>
  <sheetData>
    <row r="1" spans="1:6" ht="13.5">
      <c r="A1" s="2" t="s">
        <v>115</v>
      </c>
      <c r="B1" s="11">
        <v>2</v>
      </c>
      <c r="C1" s="11">
        <v>3</v>
      </c>
      <c r="D1" s="11">
        <v>4</v>
      </c>
      <c r="E1" s="11">
        <v>5</v>
      </c>
      <c r="F1" s="11">
        <v>6</v>
      </c>
    </row>
    <row r="2" spans="1:6" ht="13.5">
      <c r="A2" s="2" t="s">
        <v>100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155</v>
      </c>
    </row>
    <row r="3" spans="6:9" ht="14.25" thickBot="1">
      <c r="F3" s="2" t="s">
        <v>216</v>
      </c>
      <c r="I3" s="2" t="s">
        <v>217</v>
      </c>
    </row>
    <row r="4" spans="1:9" ht="13.5">
      <c r="A4" s="2" t="e">
        <f aca="true" t="shared" si="0" ref="A4:A13">RANK(H4,H$4:H$20,1)</f>
        <v>#VALUE!</v>
      </c>
      <c r="B4" s="2">
        <v>56</v>
      </c>
      <c r="C4" s="2" t="s">
        <v>211</v>
      </c>
      <c r="D4" s="2">
        <v>57</v>
      </c>
      <c r="E4" s="2" t="s">
        <v>96</v>
      </c>
      <c r="F4" s="34"/>
      <c r="G4" s="10">
        <f>F4+((1000-B4)/100000000000000)</f>
        <v>9.44E-12</v>
      </c>
      <c r="H4" s="10">
        <f>IF(G4&gt;0.0001,F4+(100-B4)/100000000000,"")</f>
      </c>
      <c r="I4" s="37"/>
    </row>
    <row r="5" spans="1:9" ht="13.5">
      <c r="A5" s="2" t="e">
        <f t="shared" si="0"/>
        <v>#VALUE!</v>
      </c>
      <c r="B5" s="2">
        <v>57</v>
      </c>
      <c r="C5" s="2" t="s">
        <v>66</v>
      </c>
      <c r="D5" s="2">
        <v>57</v>
      </c>
      <c r="E5" s="2" t="s">
        <v>61</v>
      </c>
      <c r="F5" s="35"/>
      <c r="G5" s="10">
        <f aca="true" t="shared" si="1" ref="G5:G16">F5+((1000-B5)/100000000000000)</f>
        <v>9.43E-12</v>
      </c>
      <c r="H5" s="10">
        <f aca="true" t="shared" si="2" ref="H5:H16">IF(G5&gt;0.0001,F5+(100-B5)/100000000000,"")</f>
      </c>
      <c r="I5" s="38"/>
    </row>
    <row r="6" spans="1:9" ht="13.5">
      <c r="A6" s="2" t="e">
        <f t="shared" si="0"/>
        <v>#VALUE!</v>
      </c>
      <c r="B6" s="2">
        <v>58</v>
      </c>
      <c r="C6" s="2" t="s">
        <v>38</v>
      </c>
      <c r="D6" s="2">
        <v>56</v>
      </c>
      <c r="E6" s="2" t="s">
        <v>8</v>
      </c>
      <c r="F6" s="35"/>
      <c r="G6" s="10">
        <f t="shared" si="1"/>
        <v>9.42E-12</v>
      </c>
      <c r="H6" s="10">
        <f t="shared" si="2"/>
      </c>
      <c r="I6" s="38"/>
    </row>
    <row r="7" spans="1:9" ht="13.5">
      <c r="A7" s="2" t="e">
        <f t="shared" si="0"/>
        <v>#VALUE!</v>
      </c>
      <c r="B7" s="2">
        <v>59</v>
      </c>
      <c r="C7" s="2" t="s">
        <v>254</v>
      </c>
      <c r="D7" s="2">
        <v>52</v>
      </c>
      <c r="E7" s="43" t="s">
        <v>81</v>
      </c>
      <c r="F7" s="35"/>
      <c r="G7" s="10">
        <f t="shared" si="1"/>
        <v>9.41E-12</v>
      </c>
      <c r="H7" s="10">
        <f t="shared" si="2"/>
      </c>
      <c r="I7" s="38"/>
    </row>
    <row r="8" spans="1:9" ht="13.5">
      <c r="A8" s="2" t="e">
        <f t="shared" si="0"/>
        <v>#VALUE!</v>
      </c>
      <c r="B8" s="2">
        <v>60</v>
      </c>
      <c r="C8" s="2" t="s">
        <v>39</v>
      </c>
      <c r="D8" s="2">
        <v>52</v>
      </c>
      <c r="E8" s="2" t="s">
        <v>19</v>
      </c>
      <c r="F8" s="35"/>
      <c r="G8" s="10">
        <f t="shared" si="1"/>
        <v>9.4E-12</v>
      </c>
      <c r="H8" s="10">
        <f t="shared" si="2"/>
      </c>
      <c r="I8" s="38"/>
    </row>
    <row r="9" spans="1:9" ht="13.5">
      <c r="A9" s="2" t="e">
        <f t="shared" si="0"/>
        <v>#VALUE!</v>
      </c>
      <c r="B9" s="2">
        <v>61</v>
      </c>
      <c r="C9" s="2" t="s">
        <v>117</v>
      </c>
      <c r="D9" s="2">
        <v>52</v>
      </c>
      <c r="E9" s="2" t="s">
        <v>118</v>
      </c>
      <c r="F9" s="35"/>
      <c r="G9" s="10">
        <f t="shared" si="1"/>
        <v>9.39E-12</v>
      </c>
      <c r="H9" s="10">
        <f t="shared" si="2"/>
      </c>
      <c r="I9" s="38"/>
    </row>
    <row r="10" spans="1:9" ht="13.5">
      <c r="A10" s="2" t="e">
        <f t="shared" si="0"/>
        <v>#VALUE!</v>
      </c>
      <c r="B10" s="2">
        <v>62</v>
      </c>
      <c r="C10" s="2" t="s">
        <v>255</v>
      </c>
      <c r="D10" s="2">
        <v>56</v>
      </c>
      <c r="E10" s="2" t="s">
        <v>256</v>
      </c>
      <c r="F10" s="35"/>
      <c r="G10" s="10">
        <f t="shared" si="1"/>
        <v>9.38E-12</v>
      </c>
      <c r="H10" s="10">
        <f t="shared" si="2"/>
      </c>
      <c r="I10" s="38"/>
    </row>
    <row r="11" spans="1:9" ht="13.5">
      <c r="A11" s="2" t="e">
        <f t="shared" si="0"/>
        <v>#VALUE!</v>
      </c>
      <c r="B11" s="2">
        <v>63</v>
      </c>
      <c r="C11" s="2" t="s">
        <v>212</v>
      </c>
      <c r="D11" s="2">
        <v>57</v>
      </c>
      <c r="E11" s="2" t="s">
        <v>22</v>
      </c>
      <c r="F11" s="35"/>
      <c r="G11" s="10">
        <f t="shared" si="1"/>
        <v>9.37E-12</v>
      </c>
      <c r="H11" s="10">
        <f t="shared" si="2"/>
      </c>
      <c r="I11" s="38"/>
    </row>
    <row r="12" spans="1:9" ht="13.5">
      <c r="A12" s="2" t="e">
        <f t="shared" si="0"/>
        <v>#VALUE!</v>
      </c>
      <c r="B12" s="2">
        <v>67</v>
      </c>
      <c r="C12" s="2" t="s">
        <v>67</v>
      </c>
      <c r="D12" s="2">
        <v>54</v>
      </c>
      <c r="E12" s="2" t="s">
        <v>61</v>
      </c>
      <c r="F12" s="35"/>
      <c r="G12" s="10">
        <f t="shared" si="1"/>
        <v>9.33E-12</v>
      </c>
      <c r="H12" s="10">
        <f t="shared" si="2"/>
      </c>
      <c r="I12" s="38"/>
    </row>
    <row r="13" spans="1:9" ht="13.5">
      <c r="A13" s="2" t="e">
        <f t="shared" si="0"/>
        <v>#VALUE!</v>
      </c>
      <c r="B13" s="2">
        <v>65</v>
      </c>
      <c r="C13" s="2" t="s">
        <v>213</v>
      </c>
      <c r="D13" s="2">
        <v>54</v>
      </c>
      <c r="E13" s="2" t="s">
        <v>8</v>
      </c>
      <c r="F13" s="35"/>
      <c r="G13" s="10">
        <f t="shared" si="1"/>
        <v>9.35E-12</v>
      </c>
      <c r="H13" s="10">
        <f t="shared" si="2"/>
      </c>
      <c r="I13" s="38"/>
    </row>
    <row r="14" spans="1:9" ht="13.5">
      <c r="A14" s="2" t="e">
        <f>RANK(H14,H$4:H$20,1)</f>
        <v>#VALUE!</v>
      </c>
      <c r="B14" s="2">
        <v>66</v>
      </c>
      <c r="C14" s="2" t="s">
        <v>119</v>
      </c>
      <c r="D14" s="2">
        <v>50</v>
      </c>
      <c r="E14" s="2" t="s">
        <v>109</v>
      </c>
      <c r="F14" s="35"/>
      <c r="G14" s="10">
        <f t="shared" si="1"/>
        <v>9.34E-12</v>
      </c>
      <c r="H14" s="10">
        <f t="shared" si="2"/>
      </c>
      <c r="I14" s="38"/>
    </row>
    <row r="15" spans="1:9" ht="13.5">
      <c r="A15" s="2" t="e">
        <f aca="true" t="shared" si="3" ref="A15:A20">RANK(H15,H$4:H$20,1)</f>
        <v>#VALUE!</v>
      </c>
      <c r="B15" s="2">
        <v>64</v>
      </c>
      <c r="C15" s="2" t="s">
        <v>257</v>
      </c>
      <c r="D15" s="2">
        <v>56</v>
      </c>
      <c r="E15" s="2" t="s">
        <v>61</v>
      </c>
      <c r="F15" s="35"/>
      <c r="G15" s="10">
        <f t="shared" si="1"/>
        <v>9.36E-12</v>
      </c>
      <c r="H15" s="10">
        <f t="shared" si="2"/>
      </c>
      <c r="I15" s="38"/>
    </row>
    <row r="16" spans="1:9" ht="13.5">
      <c r="A16" s="2" t="e">
        <f t="shared" si="3"/>
        <v>#VALUE!</v>
      </c>
      <c r="B16" s="2">
        <v>68</v>
      </c>
      <c r="C16" s="2" t="s">
        <v>214</v>
      </c>
      <c r="D16" s="2">
        <v>51</v>
      </c>
      <c r="E16" s="2" t="s">
        <v>8</v>
      </c>
      <c r="F16" s="35"/>
      <c r="G16" s="10">
        <f t="shared" si="1"/>
        <v>9.32E-12</v>
      </c>
      <c r="H16" s="10">
        <f t="shared" si="2"/>
      </c>
      <c r="I16" s="38"/>
    </row>
    <row r="17" spans="1:9" ht="13.5">
      <c r="A17" s="2" t="e">
        <f t="shared" si="3"/>
        <v>#VALUE!</v>
      </c>
      <c r="B17" s="2">
        <v>69</v>
      </c>
      <c r="C17" s="2" t="s">
        <v>68</v>
      </c>
      <c r="D17" s="2">
        <v>58</v>
      </c>
      <c r="E17" s="2" t="s">
        <v>61</v>
      </c>
      <c r="F17" s="38"/>
      <c r="G17" s="10">
        <f>F17+((1000-B17)/100000000000000)</f>
        <v>9.31E-12</v>
      </c>
      <c r="H17" s="10">
        <f>IF(G17&gt;0.0001,F17+(100-B17)/100000000000,"")</f>
      </c>
      <c r="I17" s="38"/>
    </row>
    <row r="18" spans="1:9" ht="13.5">
      <c r="A18" s="2" t="e">
        <f t="shared" si="3"/>
        <v>#VALUE!</v>
      </c>
      <c r="F18" s="38"/>
      <c r="G18" s="10">
        <f>F18+((1000-B18)/100000000000000)</f>
        <v>1E-11</v>
      </c>
      <c r="H18" s="10">
        <f>IF(G18&gt;0.0001,F18+(100-B18)/100000000000,"")</f>
      </c>
      <c r="I18" s="38"/>
    </row>
    <row r="19" spans="1:9" ht="13.5">
      <c r="A19" s="2" t="e">
        <f t="shared" si="3"/>
        <v>#VALUE!</v>
      </c>
      <c r="F19" s="38"/>
      <c r="G19" s="10">
        <f>F19+((1000-B19)/100000000000000)</f>
        <v>1E-11</v>
      </c>
      <c r="H19" s="10">
        <f>IF(G19&gt;0.0001,F19+(100-B19)/100000000000,"")</f>
      </c>
      <c r="I19" s="38"/>
    </row>
    <row r="20" spans="1:9" ht="14.25" thickBot="1">
      <c r="A20" s="2" t="e">
        <f t="shared" si="3"/>
        <v>#VALUE!</v>
      </c>
      <c r="F20" s="39"/>
      <c r="G20" s="10">
        <f>F20+((1000-B20)/100000000000000)</f>
        <v>1E-11</v>
      </c>
      <c r="H20" s="10">
        <f>IF(G20&gt;0.0001,F20+(100-B20)/100000000000,"")</f>
      </c>
      <c r="I20" s="39"/>
    </row>
    <row r="25" ht="13.5">
      <c r="A25" s="2" t="s">
        <v>103</v>
      </c>
    </row>
    <row r="26" spans="1:9" ht="25.5" customHeight="1">
      <c r="A26" s="95" t="s">
        <v>387</v>
      </c>
      <c r="B26" s="95"/>
      <c r="C26" s="95"/>
      <c r="D26" s="95"/>
      <c r="E26" s="95"/>
      <c r="F26" s="95"/>
      <c r="G26" s="95"/>
      <c r="H26" s="95"/>
      <c r="I26" s="95"/>
    </row>
    <row r="27" spans="1:9" ht="13.5">
      <c r="A27" s="95" t="s">
        <v>207</v>
      </c>
      <c r="B27" s="95"/>
      <c r="C27" s="19"/>
      <c r="D27" s="19"/>
      <c r="E27" s="19" t="s">
        <v>208</v>
      </c>
      <c r="F27" s="19" t="s">
        <v>158</v>
      </c>
      <c r="G27" s="19"/>
      <c r="H27" s="19"/>
      <c r="I27" s="19"/>
    </row>
    <row r="28" spans="1:9" ht="13.5">
      <c r="A28" s="20"/>
      <c r="B28" s="20"/>
      <c r="C28" s="20"/>
      <c r="D28" s="20"/>
      <c r="E28" s="20"/>
      <c r="F28" s="20"/>
      <c r="G28" s="25"/>
      <c r="H28" s="25"/>
      <c r="I28" s="20"/>
    </row>
    <row r="29" spans="1:9" ht="13.5">
      <c r="A29" s="19" t="s">
        <v>100</v>
      </c>
      <c r="B29" s="19" t="s">
        <v>0</v>
      </c>
      <c r="C29" s="22" t="s">
        <v>186</v>
      </c>
      <c r="D29" s="22" t="s">
        <v>97</v>
      </c>
      <c r="E29" s="22" t="s">
        <v>98</v>
      </c>
      <c r="F29" s="22" t="s">
        <v>181</v>
      </c>
      <c r="G29" s="30" t="s">
        <v>209</v>
      </c>
      <c r="H29" s="22"/>
      <c r="I29" s="19"/>
    </row>
    <row r="30" spans="1:9" ht="13.5">
      <c r="A30" s="21">
        <v>1</v>
      </c>
      <c r="B30" s="21" t="e">
        <f>VLOOKUP($A30,$A$4:$F$19,B$1,0)</f>
        <v>#N/A</v>
      </c>
      <c r="C30" s="21" t="e">
        <f aca="true" t="shared" si="4" ref="C30:F42">VLOOKUP($A30,$A$4:$F$16,C$1,0)</f>
        <v>#N/A</v>
      </c>
      <c r="D30" s="21" t="e">
        <f t="shared" si="4"/>
        <v>#N/A</v>
      </c>
      <c r="E30" s="21" t="e">
        <f t="shared" si="4"/>
        <v>#N/A</v>
      </c>
      <c r="F30" s="26" t="e">
        <f t="shared" si="4"/>
        <v>#N/A</v>
      </c>
      <c r="G30" s="21">
        <v>10</v>
      </c>
      <c r="H30" s="20"/>
      <c r="I30" s="20"/>
    </row>
    <row r="31" spans="1:9" ht="13.5">
      <c r="A31" s="21">
        <v>2</v>
      </c>
      <c r="B31" s="21" t="e">
        <f aca="true" t="shared" si="5" ref="B31:B42">VLOOKUP($A31,$A$4:$F$16,B$1,0)</f>
        <v>#N/A</v>
      </c>
      <c r="C31" s="21" t="e">
        <f t="shared" si="4"/>
        <v>#N/A</v>
      </c>
      <c r="D31" s="21" t="e">
        <f t="shared" si="4"/>
        <v>#N/A</v>
      </c>
      <c r="E31" s="21" t="e">
        <f t="shared" si="4"/>
        <v>#N/A</v>
      </c>
      <c r="F31" s="26" t="e">
        <f t="shared" si="4"/>
        <v>#N/A</v>
      </c>
      <c r="G31" s="21">
        <v>9</v>
      </c>
      <c r="H31" s="20"/>
      <c r="I31" s="20"/>
    </row>
    <row r="32" spans="1:9" ht="13.5">
      <c r="A32" s="21">
        <v>3</v>
      </c>
      <c r="B32" s="21" t="e">
        <f t="shared" si="5"/>
        <v>#N/A</v>
      </c>
      <c r="C32" s="21" t="e">
        <f t="shared" si="4"/>
        <v>#N/A</v>
      </c>
      <c r="D32" s="21" t="e">
        <f t="shared" si="4"/>
        <v>#N/A</v>
      </c>
      <c r="E32" s="21" t="e">
        <f t="shared" si="4"/>
        <v>#N/A</v>
      </c>
      <c r="F32" s="26" t="e">
        <f t="shared" si="4"/>
        <v>#N/A</v>
      </c>
      <c r="G32" s="21">
        <v>8</v>
      </c>
      <c r="H32" s="20"/>
      <c r="I32" s="20"/>
    </row>
    <row r="33" spans="1:9" ht="13.5">
      <c r="A33" s="21">
        <v>4</v>
      </c>
      <c r="B33" s="21" t="e">
        <f t="shared" si="5"/>
        <v>#N/A</v>
      </c>
      <c r="C33" s="21" t="e">
        <f t="shared" si="4"/>
        <v>#N/A</v>
      </c>
      <c r="D33" s="21" t="e">
        <f t="shared" si="4"/>
        <v>#N/A</v>
      </c>
      <c r="E33" s="21" t="e">
        <f t="shared" si="4"/>
        <v>#N/A</v>
      </c>
      <c r="F33" s="26" t="e">
        <f t="shared" si="4"/>
        <v>#N/A</v>
      </c>
      <c r="G33" s="21">
        <v>7</v>
      </c>
      <c r="H33" s="20"/>
      <c r="I33" s="20"/>
    </row>
    <row r="34" spans="1:9" ht="13.5">
      <c r="A34" s="21">
        <v>5</v>
      </c>
      <c r="B34" s="21" t="e">
        <f t="shared" si="5"/>
        <v>#N/A</v>
      </c>
      <c r="C34" s="21" t="e">
        <f t="shared" si="4"/>
        <v>#N/A</v>
      </c>
      <c r="D34" s="21" t="e">
        <f t="shared" si="4"/>
        <v>#N/A</v>
      </c>
      <c r="E34" s="21" t="e">
        <f t="shared" si="4"/>
        <v>#N/A</v>
      </c>
      <c r="F34" s="26" t="e">
        <f t="shared" si="4"/>
        <v>#N/A</v>
      </c>
      <c r="G34" s="21">
        <v>6</v>
      </c>
      <c r="H34" s="20"/>
      <c r="I34" s="20"/>
    </row>
    <row r="35" spans="1:9" ht="13.5">
      <c r="A35" s="21">
        <v>6</v>
      </c>
      <c r="B35" s="21" t="e">
        <f t="shared" si="5"/>
        <v>#N/A</v>
      </c>
      <c r="C35" s="21" t="e">
        <f t="shared" si="4"/>
        <v>#N/A</v>
      </c>
      <c r="D35" s="21" t="e">
        <f t="shared" si="4"/>
        <v>#N/A</v>
      </c>
      <c r="E35" s="21" t="e">
        <f t="shared" si="4"/>
        <v>#N/A</v>
      </c>
      <c r="F35" s="26" t="e">
        <f t="shared" si="4"/>
        <v>#N/A</v>
      </c>
      <c r="G35" s="21">
        <v>5</v>
      </c>
      <c r="H35" s="20"/>
      <c r="I35" s="20"/>
    </row>
    <row r="36" spans="1:9" ht="13.5">
      <c r="A36" s="21">
        <v>7</v>
      </c>
      <c r="B36" s="21" t="e">
        <f t="shared" si="5"/>
        <v>#N/A</v>
      </c>
      <c r="C36" s="21" t="e">
        <f t="shared" si="4"/>
        <v>#N/A</v>
      </c>
      <c r="D36" s="21" t="e">
        <f t="shared" si="4"/>
        <v>#N/A</v>
      </c>
      <c r="E36" s="21" t="e">
        <f t="shared" si="4"/>
        <v>#N/A</v>
      </c>
      <c r="F36" s="26" t="e">
        <f t="shared" si="4"/>
        <v>#N/A</v>
      </c>
      <c r="G36" s="21">
        <v>4</v>
      </c>
      <c r="H36" s="20"/>
      <c r="I36" s="20"/>
    </row>
    <row r="37" spans="1:9" ht="13.5">
      <c r="A37" s="21">
        <v>8</v>
      </c>
      <c r="B37" s="21" t="e">
        <f t="shared" si="5"/>
        <v>#N/A</v>
      </c>
      <c r="C37" s="21" t="e">
        <f t="shared" si="4"/>
        <v>#N/A</v>
      </c>
      <c r="D37" s="21" t="e">
        <f t="shared" si="4"/>
        <v>#N/A</v>
      </c>
      <c r="E37" s="21" t="e">
        <f t="shared" si="4"/>
        <v>#N/A</v>
      </c>
      <c r="F37" s="26" t="e">
        <f t="shared" si="4"/>
        <v>#N/A</v>
      </c>
      <c r="G37" s="21">
        <v>3</v>
      </c>
      <c r="H37" s="20"/>
      <c r="I37" s="20"/>
    </row>
    <row r="38" spans="1:9" ht="13.5">
      <c r="A38" s="21">
        <v>9</v>
      </c>
      <c r="B38" s="21" t="e">
        <f t="shared" si="5"/>
        <v>#N/A</v>
      </c>
      <c r="C38" s="21" t="e">
        <f t="shared" si="4"/>
        <v>#N/A</v>
      </c>
      <c r="D38" s="21" t="e">
        <f t="shared" si="4"/>
        <v>#N/A</v>
      </c>
      <c r="E38" s="21" t="e">
        <f t="shared" si="4"/>
        <v>#N/A</v>
      </c>
      <c r="F38" s="26" t="e">
        <f t="shared" si="4"/>
        <v>#N/A</v>
      </c>
      <c r="G38" s="21">
        <v>2</v>
      </c>
      <c r="H38" s="20"/>
      <c r="I38" s="20"/>
    </row>
    <row r="39" spans="1:9" ht="13.5">
      <c r="A39" s="21">
        <v>10</v>
      </c>
      <c r="B39" s="21" t="e">
        <f t="shared" si="5"/>
        <v>#N/A</v>
      </c>
      <c r="C39" s="21" t="e">
        <f t="shared" si="4"/>
        <v>#N/A</v>
      </c>
      <c r="D39" s="21" t="e">
        <f t="shared" si="4"/>
        <v>#N/A</v>
      </c>
      <c r="E39" s="21" t="e">
        <f t="shared" si="4"/>
        <v>#N/A</v>
      </c>
      <c r="F39" s="26" t="e">
        <f t="shared" si="4"/>
        <v>#N/A</v>
      </c>
      <c r="G39" s="21">
        <v>1</v>
      </c>
      <c r="H39" s="20"/>
      <c r="I39" s="20"/>
    </row>
    <row r="40" spans="1:9" ht="13.5">
      <c r="A40" s="21">
        <v>11</v>
      </c>
      <c r="B40" s="21" t="e">
        <f t="shared" si="5"/>
        <v>#N/A</v>
      </c>
      <c r="C40" s="21" t="e">
        <f t="shared" si="4"/>
        <v>#N/A</v>
      </c>
      <c r="D40" s="21" t="e">
        <f t="shared" si="4"/>
        <v>#N/A</v>
      </c>
      <c r="E40" s="21" t="e">
        <f t="shared" si="4"/>
        <v>#N/A</v>
      </c>
      <c r="F40" s="26" t="e">
        <f t="shared" si="4"/>
        <v>#N/A</v>
      </c>
      <c r="G40" s="20"/>
      <c r="H40" s="20"/>
      <c r="I40" s="20"/>
    </row>
    <row r="41" spans="1:9" ht="13.5">
      <c r="A41" s="21">
        <v>12</v>
      </c>
      <c r="B41" s="21" t="e">
        <f t="shared" si="5"/>
        <v>#N/A</v>
      </c>
      <c r="C41" s="21" t="e">
        <f t="shared" si="4"/>
        <v>#N/A</v>
      </c>
      <c r="D41" s="21" t="e">
        <f t="shared" si="4"/>
        <v>#N/A</v>
      </c>
      <c r="E41" s="21" t="e">
        <f t="shared" si="4"/>
        <v>#N/A</v>
      </c>
      <c r="F41" s="26" t="e">
        <f t="shared" si="4"/>
        <v>#N/A</v>
      </c>
      <c r="G41" s="27"/>
      <c r="H41" s="20"/>
      <c r="I41" s="20"/>
    </row>
    <row r="42" spans="1:9" ht="13.5">
      <c r="A42" s="21">
        <v>13</v>
      </c>
      <c r="B42" s="21" t="e">
        <f t="shared" si="5"/>
        <v>#N/A</v>
      </c>
      <c r="C42" s="21" t="e">
        <f t="shared" si="4"/>
        <v>#N/A</v>
      </c>
      <c r="D42" s="21" t="e">
        <f t="shared" si="4"/>
        <v>#N/A</v>
      </c>
      <c r="E42" s="21" t="e">
        <f t="shared" si="4"/>
        <v>#N/A</v>
      </c>
      <c r="F42" s="26" t="e">
        <f t="shared" si="4"/>
        <v>#N/A</v>
      </c>
      <c r="G42" s="27"/>
      <c r="H42" s="20"/>
      <c r="I42" s="20"/>
    </row>
    <row r="43" spans="1:9" ht="15.75" customHeight="1">
      <c r="A43" s="21"/>
      <c r="B43" s="21"/>
      <c r="C43" s="21"/>
      <c r="D43" s="21"/>
      <c r="E43" s="21"/>
      <c r="F43" s="26"/>
      <c r="G43" s="26"/>
      <c r="H43" s="26"/>
      <c r="I43" s="27"/>
    </row>
    <row r="44" spans="1:12" s="20" customFormat="1" ht="13.5">
      <c r="A44" s="21" t="s">
        <v>193</v>
      </c>
      <c r="B44" s="21"/>
      <c r="C44" s="21"/>
      <c r="D44" s="21"/>
      <c r="E44" s="28">
        <v>0</v>
      </c>
      <c r="F44" s="21"/>
      <c r="G44" s="21"/>
      <c r="H44" s="21"/>
      <c r="I44" s="21"/>
      <c r="J44" s="21"/>
      <c r="K44" s="21"/>
      <c r="L44" s="21"/>
    </row>
    <row r="45" spans="1:12" s="20" customFormat="1" ht="13.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</row>
    <row r="46" spans="1:12" s="20" customFormat="1" ht="13.5">
      <c r="A46" s="21" t="s">
        <v>194</v>
      </c>
      <c r="B46" s="21"/>
      <c r="C46" s="21"/>
      <c r="D46" s="21"/>
      <c r="E46" s="21" t="s">
        <v>195</v>
      </c>
      <c r="F46" s="21"/>
      <c r="G46" s="21"/>
      <c r="H46" s="21"/>
      <c r="I46" s="21"/>
      <c r="J46" s="21"/>
      <c r="K46" s="21"/>
      <c r="L46" s="21"/>
    </row>
    <row r="47" spans="1:12" s="20" customFormat="1" ht="13.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</row>
    <row r="48" spans="1:12" s="20" customFormat="1" ht="13.5">
      <c r="A48" s="21" t="s">
        <v>196</v>
      </c>
      <c r="B48" s="21"/>
      <c r="C48" s="21"/>
      <c r="D48" s="21"/>
      <c r="E48" s="21" t="s">
        <v>195</v>
      </c>
      <c r="F48" s="21"/>
      <c r="G48" s="21"/>
      <c r="H48" s="21"/>
      <c r="I48" s="21"/>
      <c r="J48" s="21"/>
      <c r="K48" s="21"/>
      <c r="L48" s="21"/>
    </row>
    <row r="49" spans="1:12" s="20" customFormat="1" ht="13.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</row>
    <row r="50" spans="1:12" s="20" customFormat="1" ht="13.5">
      <c r="A50" s="21" t="s">
        <v>197</v>
      </c>
      <c r="B50" s="21"/>
      <c r="C50" s="21"/>
      <c r="D50" s="21"/>
      <c r="E50" s="21" t="s">
        <v>195</v>
      </c>
      <c r="F50" s="21"/>
      <c r="G50" s="21"/>
      <c r="H50" s="21"/>
      <c r="I50" s="21"/>
      <c r="J50" s="21"/>
      <c r="K50" s="21"/>
      <c r="L50" s="21"/>
    </row>
    <row r="51" spans="1:12" s="20" customFormat="1" ht="13.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</row>
    <row r="52" spans="1:12" s="20" customFormat="1" ht="13.5">
      <c r="A52" s="21" t="s">
        <v>198</v>
      </c>
      <c r="B52" s="21"/>
      <c r="C52" s="21"/>
      <c r="D52" s="21"/>
      <c r="E52" s="28">
        <v>0</v>
      </c>
      <c r="F52" s="21"/>
      <c r="G52" s="21"/>
      <c r="H52" s="21"/>
      <c r="I52" s="21"/>
      <c r="J52" s="21"/>
      <c r="K52" s="21"/>
      <c r="L52" s="21"/>
    </row>
    <row r="53" spans="1:12" s="20" customFormat="1" ht="13.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</row>
    <row r="54" spans="1:12" s="20" customFormat="1" ht="13.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</row>
    <row r="55" spans="1:12" s="20" customFormat="1" ht="13.5">
      <c r="A55" s="21" t="s">
        <v>199</v>
      </c>
      <c r="B55" s="21"/>
      <c r="C55" s="21"/>
      <c r="D55" s="21"/>
      <c r="E55" s="21" t="s">
        <v>195</v>
      </c>
      <c r="F55" s="21"/>
      <c r="G55" s="21"/>
      <c r="H55" s="21"/>
      <c r="I55" s="21"/>
      <c r="J55" s="21"/>
      <c r="K55" s="21"/>
      <c r="L55" s="21"/>
    </row>
    <row r="56" spans="1:12" s="20" customFormat="1" ht="13.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</row>
    <row r="57" spans="1:12" s="20" customFormat="1" ht="13.5">
      <c r="A57" s="21"/>
      <c r="B57" s="21" t="s">
        <v>200</v>
      </c>
      <c r="C57" s="21" t="s">
        <v>201</v>
      </c>
      <c r="D57" s="21" t="s">
        <v>202</v>
      </c>
      <c r="E57" s="21"/>
      <c r="F57" s="21"/>
      <c r="G57" s="21"/>
      <c r="H57" s="21"/>
      <c r="I57" s="21"/>
      <c r="J57" s="21" t="s">
        <v>203</v>
      </c>
      <c r="K57" s="21"/>
      <c r="L57" s="21"/>
    </row>
    <row r="58" spans="1:12" s="20" customFormat="1" ht="13.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</row>
    <row r="59" spans="1:12" s="20" customFormat="1" ht="13.5">
      <c r="A59" s="21" t="s">
        <v>204</v>
      </c>
      <c r="B59" s="21"/>
      <c r="C59" s="21"/>
      <c r="D59" s="21"/>
      <c r="E59" s="21"/>
      <c r="F59" s="21"/>
      <c r="G59" s="21" t="s">
        <v>205</v>
      </c>
      <c r="K59" s="21"/>
      <c r="L59" s="21"/>
    </row>
    <row r="60" ht="13.5">
      <c r="I60" s="4"/>
    </row>
    <row r="61" ht="13.5">
      <c r="I61" s="4"/>
    </row>
    <row r="63" spans="2:9" ht="13.5">
      <c r="B63" s="7" t="s">
        <v>99</v>
      </c>
      <c r="C63" s="7" t="s">
        <v>56</v>
      </c>
      <c r="D63" s="7" t="s">
        <v>101</v>
      </c>
      <c r="G63"/>
      <c r="H63" s="1" t="s">
        <v>56</v>
      </c>
      <c r="I63" s="1" t="s">
        <v>101</v>
      </c>
    </row>
    <row r="64" spans="2:9" ht="13.5">
      <c r="B64" s="2">
        <f aca="true" t="shared" si="6" ref="B64:B77">RANK(E64,$E$64:$E$77)</f>
        <v>1</v>
      </c>
      <c r="C64" t="s">
        <v>22</v>
      </c>
      <c r="D64" s="2">
        <f aca="true" t="shared" si="7" ref="D64:D77">SUMIF(E$30:E$42,C64,G$30:G$42)</f>
        <v>0</v>
      </c>
      <c r="E64" s="8">
        <f>D64+(13/1000000)</f>
        <v>1.3E-05</v>
      </c>
      <c r="G64">
        <v>1</v>
      </c>
      <c r="H64" t="str">
        <f aca="true" t="shared" si="8" ref="H64:H76">VLOOKUP($G64,$B$64:$D$79,$B$1,0)</f>
        <v>ﾌﾛｲﾃﾞ</v>
      </c>
      <c r="I64">
        <f aca="true" t="shared" si="9" ref="I64:I76">VLOOKUP($G64,$B$64:$D$79,$C$1,0)</f>
        <v>0</v>
      </c>
    </row>
    <row r="65" spans="2:9" ht="13.5">
      <c r="B65" s="2">
        <f t="shared" si="6"/>
        <v>2</v>
      </c>
      <c r="C65" t="s">
        <v>59</v>
      </c>
      <c r="D65" s="2">
        <f t="shared" si="7"/>
        <v>0</v>
      </c>
      <c r="E65" s="8">
        <f>D65+(12/1000000)</f>
        <v>1.2E-05</v>
      </c>
      <c r="G65">
        <v>2</v>
      </c>
      <c r="H65" t="str">
        <f t="shared" si="8"/>
        <v>R&amp;D</v>
      </c>
      <c r="I65">
        <f t="shared" si="9"/>
        <v>0</v>
      </c>
    </row>
    <row r="66" spans="2:9" ht="13.5">
      <c r="B66" s="2">
        <f t="shared" si="6"/>
        <v>3</v>
      </c>
      <c r="C66" t="s">
        <v>6</v>
      </c>
      <c r="D66" s="2">
        <f t="shared" si="7"/>
        <v>0</v>
      </c>
      <c r="E66" s="8">
        <f>D66+(11/1000000)</f>
        <v>1.1E-05</v>
      </c>
      <c r="G66">
        <v>3</v>
      </c>
      <c r="H66" t="str">
        <f t="shared" si="8"/>
        <v>東京電力</v>
      </c>
      <c r="I66">
        <f t="shared" si="9"/>
        <v>0</v>
      </c>
    </row>
    <row r="67" spans="2:9" ht="13.5">
      <c r="B67" s="2">
        <f t="shared" si="6"/>
        <v>4</v>
      </c>
      <c r="C67" t="s">
        <v>8</v>
      </c>
      <c r="D67" s="2">
        <f t="shared" si="7"/>
        <v>0</v>
      </c>
      <c r="E67" s="8">
        <f>D67+(10/1000000)</f>
        <v>1E-05</v>
      </c>
      <c r="G67">
        <v>4</v>
      </c>
      <c r="H67" t="str">
        <f t="shared" si="8"/>
        <v>パワー</v>
      </c>
      <c r="I67">
        <f t="shared" si="9"/>
        <v>0</v>
      </c>
    </row>
    <row r="68" spans="2:9" ht="13.5">
      <c r="B68" s="2">
        <f t="shared" si="6"/>
        <v>5</v>
      </c>
      <c r="C68" t="s">
        <v>57</v>
      </c>
      <c r="D68" s="2">
        <f t="shared" si="7"/>
        <v>0</v>
      </c>
      <c r="E68" s="8">
        <f>D68+(9/1000000)</f>
        <v>9E-06</v>
      </c>
      <c r="G68">
        <v>5</v>
      </c>
      <c r="H68" t="str">
        <f t="shared" si="8"/>
        <v>宇都宮</v>
      </c>
      <c r="I68">
        <f t="shared" si="9"/>
        <v>0</v>
      </c>
    </row>
    <row r="69" spans="2:9" ht="13.5">
      <c r="B69" s="2">
        <f t="shared" si="6"/>
        <v>6</v>
      </c>
      <c r="C69" t="s">
        <v>18</v>
      </c>
      <c r="D69" s="2">
        <f t="shared" si="7"/>
        <v>0</v>
      </c>
      <c r="E69" s="8">
        <f>D69+(8/1000000)</f>
        <v>8E-06</v>
      </c>
      <c r="G69">
        <v>6</v>
      </c>
      <c r="H69" t="str">
        <f t="shared" si="8"/>
        <v>県庁</v>
      </c>
      <c r="I69">
        <f t="shared" si="9"/>
        <v>0</v>
      </c>
    </row>
    <row r="70" spans="2:9" ht="13.5">
      <c r="B70" s="2">
        <f t="shared" si="6"/>
        <v>7</v>
      </c>
      <c r="C70" t="s">
        <v>108</v>
      </c>
      <c r="D70" s="2">
        <f t="shared" si="7"/>
        <v>0</v>
      </c>
      <c r="E70" s="8">
        <f>D70+(7/1000000)</f>
        <v>7E-06</v>
      </c>
      <c r="G70">
        <v>7</v>
      </c>
      <c r="H70" t="str">
        <f t="shared" si="8"/>
        <v>ｼｬﾛｰﾑ</v>
      </c>
      <c r="I70">
        <f t="shared" si="9"/>
        <v>0</v>
      </c>
    </row>
    <row r="71" spans="2:9" ht="13.5">
      <c r="B71" s="2">
        <f t="shared" si="6"/>
        <v>8</v>
      </c>
      <c r="C71" t="s">
        <v>9</v>
      </c>
      <c r="D71" s="2">
        <f t="shared" si="7"/>
        <v>0</v>
      </c>
      <c r="E71" s="8">
        <f>D71+(4/1000000)</f>
        <v>4E-06</v>
      </c>
      <c r="G71">
        <v>8</v>
      </c>
      <c r="H71" t="str">
        <f t="shared" si="8"/>
        <v>KS</v>
      </c>
      <c r="I71">
        <f t="shared" si="9"/>
        <v>0</v>
      </c>
    </row>
    <row r="72" spans="2:9" ht="13.5">
      <c r="B72" s="2">
        <f t="shared" si="6"/>
        <v>9</v>
      </c>
      <c r="C72" t="s">
        <v>19</v>
      </c>
      <c r="D72" s="2">
        <f t="shared" si="7"/>
        <v>0</v>
      </c>
      <c r="E72" s="8">
        <f>D72+(3/1000000)</f>
        <v>3E-06</v>
      </c>
      <c r="G72">
        <v>9</v>
      </c>
      <c r="H72" t="str">
        <f t="shared" si="8"/>
        <v>富士重工</v>
      </c>
      <c r="I72">
        <f t="shared" si="9"/>
        <v>0</v>
      </c>
    </row>
    <row r="73" spans="2:9" ht="13.5">
      <c r="B73" s="2">
        <f t="shared" si="6"/>
        <v>10</v>
      </c>
      <c r="C73" t="s">
        <v>111</v>
      </c>
      <c r="D73" s="2">
        <f t="shared" si="7"/>
        <v>0</v>
      </c>
      <c r="E73" s="8">
        <f>D73+(2/1000000)</f>
        <v>2E-06</v>
      </c>
      <c r="G73">
        <v>10</v>
      </c>
      <c r="H73" t="str">
        <f t="shared" si="8"/>
        <v>ジュニア</v>
      </c>
      <c r="I73">
        <f t="shared" si="9"/>
        <v>0</v>
      </c>
    </row>
    <row r="74" spans="2:9" ht="13.5">
      <c r="B74" s="2">
        <f t="shared" si="6"/>
        <v>11</v>
      </c>
      <c r="C74" t="s">
        <v>11</v>
      </c>
      <c r="D74" s="2">
        <f t="shared" si="7"/>
        <v>0</v>
      </c>
      <c r="E74" s="8">
        <f>D74+(1/1000000)</f>
        <v>1E-06</v>
      </c>
      <c r="G74">
        <v>11</v>
      </c>
      <c r="H74" t="str">
        <f t="shared" si="8"/>
        <v>ﾎﾜｲﾄﾊﾟﾚｯﾄ</v>
      </c>
      <c r="I74">
        <f t="shared" si="9"/>
        <v>0</v>
      </c>
    </row>
    <row r="75" spans="2:9" ht="13.5">
      <c r="B75" s="2">
        <f t="shared" si="6"/>
        <v>12</v>
      </c>
      <c r="C75" t="s">
        <v>58</v>
      </c>
      <c r="D75" s="2">
        <f t="shared" si="7"/>
        <v>0</v>
      </c>
      <c r="E75" s="8">
        <f>D75+(0.9/1000000)</f>
        <v>9.000000000000001E-07</v>
      </c>
      <c r="G75">
        <v>12</v>
      </c>
      <c r="H75" t="str">
        <f t="shared" si="8"/>
        <v>市役所</v>
      </c>
      <c r="I75">
        <f t="shared" si="9"/>
        <v>0</v>
      </c>
    </row>
    <row r="76" spans="2:9" ht="13.5">
      <c r="B76" s="2">
        <f t="shared" si="6"/>
        <v>13</v>
      </c>
      <c r="C76" t="s">
        <v>110</v>
      </c>
      <c r="D76" s="2">
        <f t="shared" si="7"/>
        <v>0</v>
      </c>
      <c r="E76" s="8">
        <f>D76+(0.8/1000000)</f>
        <v>8.000000000000001E-07</v>
      </c>
      <c r="G76">
        <v>13</v>
      </c>
      <c r="H76" t="str">
        <f t="shared" si="8"/>
        <v>ﾊﾟﾝｻｰ</v>
      </c>
      <c r="I76">
        <f t="shared" si="9"/>
        <v>0</v>
      </c>
    </row>
    <row r="77" spans="2:9" ht="13.5">
      <c r="B77" s="2">
        <f t="shared" si="6"/>
        <v>14</v>
      </c>
      <c r="C77" t="s">
        <v>13</v>
      </c>
      <c r="D77" s="2">
        <f t="shared" si="7"/>
        <v>0</v>
      </c>
      <c r="E77" s="8">
        <f>D77+(0.7/1000000)</f>
        <v>7E-07</v>
      </c>
      <c r="G77">
        <v>14</v>
      </c>
      <c r="H77" t="str">
        <f>VLOOKUP($G77,$B$64:$D$79,$B$1,0)</f>
        <v>ｼｽﾃｨｰﾅ</v>
      </c>
      <c r="I77">
        <f>VLOOKUP($G77,$B$64:$D$79,$C$1,0)</f>
        <v>0</v>
      </c>
    </row>
    <row r="78" spans="2:9" ht="13.5">
      <c r="B78" s="2">
        <f>RANK(E78,$E$64:$E$79)</f>
        <v>15</v>
      </c>
      <c r="C78" t="s">
        <v>316</v>
      </c>
      <c r="D78" s="2">
        <f>SUMIF(E$30:E$42,C78,I$30:I$42)</f>
        <v>0</v>
      </c>
      <c r="E78" s="8">
        <f>D78+(0.6/1000000)</f>
        <v>6E-07</v>
      </c>
      <c r="G78">
        <v>15</v>
      </c>
      <c r="H78" t="str">
        <f>VLOOKUP($G78,$B$64:$D$79,$B$1,0)</f>
        <v>ＴＳＣ</v>
      </c>
      <c r="I78">
        <f>VLOOKUP($G78,$B$64:$D$79,$C$1,0)</f>
        <v>0</v>
      </c>
    </row>
    <row r="79" spans="2:9" ht="13.5">
      <c r="B79" s="2">
        <f>RANK(E79,$E$64:$E$79)</f>
        <v>16</v>
      </c>
      <c r="C79" t="s">
        <v>328</v>
      </c>
      <c r="D79" s="2">
        <f>SUMIF(E$30:E$44,C79,I$30:I$44)</f>
        <v>0</v>
      </c>
      <c r="E79" s="8">
        <f>D79+(0.5/1000000)</f>
        <v>5E-07</v>
      </c>
      <c r="G79">
        <v>16</v>
      </c>
      <c r="H79" t="str">
        <f>VLOOKUP($G79,$B$64:$D$79,$B$1,0)</f>
        <v>ＩＣＩ</v>
      </c>
      <c r="I79">
        <f>VLOOKUP($G79,$B$64:$D$79,$C$1,0)</f>
        <v>0</v>
      </c>
    </row>
    <row r="80" spans="4:9" ht="13.5">
      <c r="D80" s="2">
        <f>SUM(D64:D79)</f>
        <v>0</v>
      </c>
      <c r="I80" s="2">
        <f>SUM(I64:I77)</f>
        <v>0</v>
      </c>
    </row>
  </sheetData>
  <mergeCells count="2">
    <mergeCell ref="A26:I26"/>
    <mergeCell ref="A27:B27"/>
  </mergeCells>
  <printOptions/>
  <pageMargins left="0.7479166666666667" right="0.7479166666666667" top="0.6" bottom="0.9840277777777778" header="0.5118055555555556" footer="0.5118055555555556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5"/>
  <dimension ref="A1:L87"/>
  <sheetViews>
    <sheetView workbookViewId="0" topLeftCell="A14">
      <selection activeCell="A33" sqref="A33:I33"/>
    </sheetView>
  </sheetViews>
  <sheetFormatPr defaultColWidth="9.00390625" defaultRowHeight="13.5"/>
  <cols>
    <col min="1" max="1" width="9.375" style="2" customWidth="1"/>
    <col min="2" max="2" width="4.875" style="2" customWidth="1"/>
    <col min="3" max="3" width="11.625" style="2" customWidth="1"/>
    <col min="4" max="4" width="5.25390625" style="2" customWidth="1"/>
    <col min="5" max="5" width="12.00390625" style="2" customWidth="1"/>
    <col min="6" max="6" width="13.75390625" style="2" customWidth="1"/>
    <col min="7" max="7" width="10.375" style="2" customWidth="1"/>
    <col min="8" max="8" width="11.75390625" style="2" customWidth="1"/>
    <col min="9" max="9" width="16.25390625" style="2" customWidth="1"/>
    <col min="10" max="16384" width="9.00390625" style="2" customWidth="1"/>
  </cols>
  <sheetData>
    <row r="1" spans="1:6" ht="13.5">
      <c r="A1" s="2" t="s">
        <v>40</v>
      </c>
      <c r="B1" s="11">
        <v>2</v>
      </c>
      <c r="C1" s="11">
        <v>3</v>
      </c>
      <c r="D1" s="11">
        <v>4</v>
      </c>
      <c r="E1" s="11">
        <v>5</v>
      </c>
      <c r="F1" s="11">
        <v>6</v>
      </c>
    </row>
    <row r="2" spans="2:6" ht="13.5">
      <c r="B2" s="2" t="s">
        <v>0</v>
      </c>
      <c r="C2" s="2" t="s">
        <v>1</v>
      </c>
      <c r="D2" s="2" t="s">
        <v>2</v>
      </c>
      <c r="E2" s="2" t="s">
        <v>3</v>
      </c>
      <c r="F2" s="2" t="s">
        <v>151</v>
      </c>
    </row>
    <row r="3" spans="6:9" ht="14.25" thickBot="1">
      <c r="F3" s="2" t="s">
        <v>216</v>
      </c>
      <c r="I3" s="2" t="s">
        <v>217</v>
      </c>
    </row>
    <row r="4" spans="1:9" ht="13.5">
      <c r="A4" s="2" t="e">
        <f>RANK(H4,H$4:H$24,1)</f>
        <v>#VALUE!</v>
      </c>
      <c r="B4" s="2">
        <v>40</v>
      </c>
      <c r="C4" s="2" t="s">
        <v>45</v>
      </c>
      <c r="D4" s="2">
        <v>79</v>
      </c>
      <c r="E4" s="2" t="s">
        <v>22</v>
      </c>
      <c r="F4" s="34"/>
      <c r="G4" s="10">
        <f>F4+((1000-B4)/100000000000000)</f>
        <v>9.6E-12</v>
      </c>
      <c r="H4" s="10">
        <f>IF(G4&gt;0.0001,F4+(100-B4)/100000000000,"")</f>
      </c>
      <c r="I4" s="37"/>
    </row>
    <row r="5" spans="1:9" ht="13.5">
      <c r="A5" s="2" t="e">
        <f aca="true" t="shared" si="0" ref="A5:A23">RANK(H5,H$4:H$24,1)</f>
        <v>#VALUE!</v>
      </c>
      <c r="B5" s="2">
        <v>41</v>
      </c>
      <c r="C5" s="2" t="s">
        <v>69</v>
      </c>
      <c r="D5" s="2">
        <v>66</v>
      </c>
      <c r="E5" s="2" t="s">
        <v>61</v>
      </c>
      <c r="F5" s="35"/>
      <c r="G5" s="10">
        <f aca="true" t="shared" si="1" ref="G5:G17">F5+((1000-B5)/100000000000000)</f>
        <v>9.59E-12</v>
      </c>
      <c r="H5" s="10">
        <f aca="true" t="shared" si="2" ref="H5:H17">IF(G5&gt;0.0001,F5+(100-B5)/100000000000,"")</f>
      </c>
      <c r="I5" s="38"/>
    </row>
    <row r="6" spans="1:9" ht="13.5">
      <c r="A6" s="2" t="e">
        <f t="shared" si="0"/>
        <v>#VALUE!</v>
      </c>
      <c r="B6" s="2">
        <v>42</v>
      </c>
      <c r="C6" s="2" t="s">
        <v>41</v>
      </c>
      <c r="D6" s="2">
        <v>75</v>
      </c>
      <c r="E6" s="2" t="s">
        <v>8</v>
      </c>
      <c r="F6" s="35"/>
      <c r="G6" s="10">
        <f t="shared" si="1"/>
        <v>9.58E-12</v>
      </c>
      <c r="H6" s="10">
        <f t="shared" si="2"/>
      </c>
      <c r="I6" s="38"/>
    </row>
    <row r="7" spans="1:9" ht="13.5">
      <c r="A7" s="2" t="e">
        <f t="shared" si="0"/>
        <v>#VALUE!</v>
      </c>
      <c r="B7" s="2">
        <v>43</v>
      </c>
      <c r="C7" s="2" t="s">
        <v>329</v>
      </c>
      <c r="D7" s="2">
        <v>68</v>
      </c>
      <c r="E7" s="2" t="s">
        <v>9</v>
      </c>
      <c r="F7" s="35"/>
      <c r="G7" s="10">
        <f t="shared" si="1"/>
        <v>9.57E-12</v>
      </c>
      <c r="H7" s="10">
        <f t="shared" si="2"/>
      </c>
      <c r="I7" s="38"/>
    </row>
    <row r="8" spans="1:9" ht="13.5">
      <c r="A8" s="2" t="e">
        <f t="shared" si="0"/>
        <v>#VALUE!</v>
      </c>
      <c r="B8" s="2">
        <v>44</v>
      </c>
      <c r="C8" s="2" t="s">
        <v>249</v>
      </c>
      <c r="D8" s="2">
        <v>64</v>
      </c>
      <c r="E8" s="43" t="s">
        <v>250</v>
      </c>
      <c r="F8" s="35"/>
      <c r="G8" s="10">
        <f t="shared" si="1"/>
        <v>9.56E-12</v>
      </c>
      <c r="H8" s="10">
        <f t="shared" si="2"/>
      </c>
      <c r="I8" s="38"/>
    </row>
    <row r="9" spans="1:9" ht="13.5">
      <c r="A9" s="2" t="e">
        <f t="shared" si="0"/>
        <v>#VALUE!</v>
      </c>
      <c r="B9" s="2">
        <v>45</v>
      </c>
      <c r="C9" s="2" t="s">
        <v>251</v>
      </c>
      <c r="D9" s="2">
        <v>62</v>
      </c>
      <c r="E9" s="43" t="s">
        <v>81</v>
      </c>
      <c r="F9" s="35"/>
      <c r="G9" s="10">
        <f t="shared" si="1"/>
        <v>9.55E-12</v>
      </c>
      <c r="H9" s="10">
        <f t="shared" si="2"/>
      </c>
      <c r="I9" s="38"/>
    </row>
    <row r="10" spans="1:9" ht="13.5">
      <c r="A10" s="2" t="e">
        <f t="shared" si="0"/>
        <v>#VALUE!</v>
      </c>
      <c r="B10" s="2">
        <v>46</v>
      </c>
      <c r="C10" s="2" t="s">
        <v>75</v>
      </c>
      <c r="D10" s="2">
        <v>78</v>
      </c>
      <c r="E10" s="2" t="s">
        <v>76</v>
      </c>
      <c r="F10" s="35"/>
      <c r="G10" s="10">
        <f t="shared" si="1"/>
        <v>9.54E-12</v>
      </c>
      <c r="H10" s="10">
        <f t="shared" si="2"/>
      </c>
      <c r="I10" s="38"/>
    </row>
    <row r="11" spans="1:9" ht="13.5">
      <c r="A11" s="2" t="e">
        <f t="shared" si="0"/>
        <v>#VALUE!</v>
      </c>
      <c r="B11" s="2">
        <v>47</v>
      </c>
      <c r="C11" s="2" t="s">
        <v>46</v>
      </c>
      <c r="D11" s="2">
        <v>67</v>
      </c>
      <c r="E11" s="2" t="s">
        <v>22</v>
      </c>
      <c r="F11" s="35"/>
      <c r="G11" s="10">
        <f t="shared" si="1"/>
        <v>9.53E-12</v>
      </c>
      <c r="H11" s="10">
        <f t="shared" si="2"/>
      </c>
      <c r="I11" s="38"/>
    </row>
    <row r="12" spans="1:9" ht="13.5">
      <c r="A12" s="2" t="e">
        <f t="shared" si="0"/>
        <v>#VALUE!</v>
      </c>
      <c r="B12" s="2">
        <v>48</v>
      </c>
      <c r="C12" s="2" t="s">
        <v>70</v>
      </c>
      <c r="D12" s="2">
        <v>62</v>
      </c>
      <c r="E12" s="2" t="s">
        <v>61</v>
      </c>
      <c r="F12" s="35"/>
      <c r="G12" s="10">
        <f t="shared" si="1"/>
        <v>9.52E-12</v>
      </c>
      <c r="H12" s="10">
        <f t="shared" si="2"/>
      </c>
      <c r="I12" s="38"/>
    </row>
    <row r="13" spans="1:9" ht="13.5">
      <c r="A13" s="2" t="e">
        <f t="shared" si="0"/>
        <v>#VALUE!</v>
      </c>
      <c r="B13" s="2">
        <v>49</v>
      </c>
      <c r="C13" s="2" t="s">
        <v>42</v>
      </c>
      <c r="D13" s="2">
        <v>76</v>
      </c>
      <c r="E13" s="2" t="s">
        <v>8</v>
      </c>
      <c r="F13" s="35"/>
      <c r="G13" s="10">
        <f t="shared" si="1"/>
        <v>9.51E-12</v>
      </c>
      <c r="H13" s="10">
        <f t="shared" si="2"/>
      </c>
      <c r="I13" s="38"/>
    </row>
    <row r="14" spans="1:9" ht="13.5">
      <c r="A14" s="2" t="e">
        <f t="shared" si="0"/>
        <v>#VALUE!</v>
      </c>
      <c r="B14" s="2">
        <v>50</v>
      </c>
      <c r="C14" s="2" t="s">
        <v>47</v>
      </c>
      <c r="D14" s="2">
        <v>63</v>
      </c>
      <c r="E14" s="2" t="s">
        <v>22</v>
      </c>
      <c r="F14" s="35"/>
      <c r="G14" s="10">
        <f t="shared" si="1"/>
        <v>9.5E-12</v>
      </c>
      <c r="H14" s="10">
        <f t="shared" si="2"/>
      </c>
      <c r="I14" s="38"/>
    </row>
    <row r="15" spans="1:9" ht="13.5">
      <c r="A15" s="2" t="e">
        <f>RANK(H15,H$4:H$24,1)</f>
        <v>#VALUE!</v>
      </c>
      <c r="B15" s="2">
        <v>51</v>
      </c>
      <c r="C15" s="2" t="s">
        <v>71</v>
      </c>
      <c r="D15" s="2">
        <v>67</v>
      </c>
      <c r="E15" s="2" t="s">
        <v>61</v>
      </c>
      <c r="F15" s="35"/>
      <c r="G15" s="10">
        <f t="shared" si="1"/>
        <v>9.49E-12</v>
      </c>
      <c r="H15" s="10">
        <f t="shared" si="2"/>
      </c>
      <c r="I15" s="38"/>
    </row>
    <row r="16" spans="1:9" ht="13.5">
      <c r="A16" s="2" t="e">
        <f t="shared" si="0"/>
        <v>#VALUE!</v>
      </c>
      <c r="B16" s="2">
        <v>52</v>
      </c>
      <c r="C16" s="2" t="s">
        <v>43</v>
      </c>
      <c r="D16" s="2">
        <v>62</v>
      </c>
      <c r="E16" s="2" t="s">
        <v>8</v>
      </c>
      <c r="F16" s="35"/>
      <c r="G16" s="10">
        <f t="shared" si="1"/>
        <v>9.48E-12</v>
      </c>
      <c r="H16" s="10">
        <f t="shared" si="2"/>
      </c>
      <c r="I16" s="38"/>
    </row>
    <row r="17" spans="1:9" ht="13.5">
      <c r="A17" s="2" t="e">
        <f t="shared" si="0"/>
        <v>#VALUE!</v>
      </c>
      <c r="B17" s="2">
        <v>53</v>
      </c>
      <c r="C17" s="2" t="s">
        <v>252</v>
      </c>
      <c r="D17" s="2">
        <v>60</v>
      </c>
      <c r="E17" s="2" t="s">
        <v>96</v>
      </c>
      <c r="F17" s="35"/>
      <c r="G17" s="10">
        <f t="shared" si="1"/>
        <v>9.47E-12</v>
      </c>
      <c r="H17" s="10">
        <f t="shared" si="2"/>
      </c>
      <c r="I17" s="38"/>
    </row>
    <row r="18" spans="1:9" ht="13.5">
      <c r="A18" s="2" t="e">
        <f>RANK(H18,H$4:H$24,1)</f>
        <v>#VALUE!</v>
      </c>
      <c r="B18" s="2">
        <v>54</v>
      </c>
      <c r="C18" s="2" t="s">
        <v>44</v>
      </c>
      <c r="D18" s="2">
        <v>61</v>
      </c>
      <c r="E18" s="2" t="s">
        <v>8</v>
      </c>
      <c r="F18" s="38"/>
      <c r="G18" s="10">
        <f>F18+((1000-B18)/100000000000000)</f>
        <v>9.46E-12</v>
      </c>
      <c r="H18" s="10">
        <f>IF(G18&gt;0.0001,F18+(100-B18)/100000000000,"")</f>
      </c>
      <c r="I18" s="38"/>
    </row>
    <row r="19" spans="1:9" ht="13.5">
      <c r="A19" s="2" t="e">
        <f t="shared" si="0"/>
        <v>#VALUE!</v>
      </c>
      <c r="B19" s="2">
        <v>55</v>
      </c>
      <c r="C19" s="2" t="s">
        <v>253</v>
      </c>
      <c r="D19" s="2">
        <v>63</v>
      </c>
      <c r="E19" s="43" t="s">
        <v>80</v>
      </c>
      <c r="F19" s="38"/>
      <c r="G19" s="10">
        <f aca="true" t="shared" si="3" ref="G19:G24">F19+((1000-B19)/100000000000000)</f>
        <v>9.45E-12</v>
      </c>
      <c r="H19" s="10">
        <f aca="true" t="shared" si="4" ref="H19:H24">IF(G19&gt;0.0001,F19+(100-B19)/100000000000,"")</f>
      </c>
      <c r="I19" s="38"/>
    </row>
    <row r="20" spans="1:9" ht="13.5">
      <c r="A20" s="2" t="e">
        <f t="shared" si="0"/>
        <v>#VALUE!</v>
      </c>
      <c r="F20" s="38"/>
      <c r="G20" s="10">
        <f t="shared" si="3"/>
        <v>1E-11</v>
      </c>
      <c r="H20" s="10">
        <f t="shared" si="4"/>
      </c>
      <c r="I20" s="38"/>
    </row>
    <row r="21" spans="1:9" ht="13.5">
      <c r="A21" s="2" t="e">
        <f t="shared" si="0"/>
        <v>#VALUE!</v>
      </c>
      <c r="F21" s="38"/>
      <c r="G21" s="10">
        <f t="shared" si="3"/>
        <v>1E-11</v>
      </c>
      <c r="H21" s="10">
        <f t="shared" si="4"/>
      </c>
      <c r="I21" s="38"/>
    </row>
    <row r="22" spans="1:9" ht="13.5">
      <c r="A22" s="2" t="e">
        <f t="shared" si="0"/>
        <v>#VALUE!</v>
      </c>
      <c r="F22" s="38"/>
      <c r="G22" s="10">
        <f t="shared" si="3"/>
        <v>1E-11</v>
      </c>
      <c r="H22" s="10">
        <f t="shared" si="4"/>
      </c>
      <c r="I22" s="38"/>
    </row>
    <row r="23" spans="1:9" ht="13.5">
      <c r="A23" s="2" t="e">
        <f t="shared" si="0"/>
        <v>#VALUE!</v>
      </c>
      <c r="F23" s="38"/>
      <c r="G23" s="10">
        <f t="shared" si="3"/>
        <v>1E-11</v>
      </c>
      <c r="H23" s="10">
        <f t="shared" si="4"/>
      </c>
      <c r="I23" s="38"/>
    </row>
    <row r="24" spans="1:9" ht="14.25" thickBot="1">
      <c r="A24" s="2" t="e">
        <f>RANK(H24,H$4:H$24,1)</f>
        <v>#VALUE!</v>
      </c>
      <c r="F24" s="39"/>
      <c r="G24" s="10">
        <f t="shared" si="3"/>
        <v>1E-11</v>
      </c>
      <c r="H24" s="10">
        <f t="shared" si="4"/>
      </c>
      <c r="I24" s="39"/>
    </row>
    <row r="25" ht="13.5">
      <c r="G25" s="3"/>
    </row>
    <row r="26" ht="13.5">
      <c r="G26" s="3"/>
    </row>
    <row r="32" ht="13.5">
      <c r="A32" s="2" t="s">
        <v>103</v>
      </c>
    </row>
    <row r="33" spans="1:9" ht="32.25" customHeight="1">
      <c r="A33" s="95" t="s">
        <v>387</v>
      </c>
      <c r="B33" s="95"/>
      <c r="C33" s="95"/>
      <c r="D33" s="95"/>
      <c r="E33" s="95"/>
      <c r="F33" s="95"/>
      <c r="G33" s="95"/>
      <c r="H33" s="95"/>
      <c r="I33" s="95"/>
    </row>
    <row r="34" spans="1:9" ht="13.5">
      <c r="A34" s="19" t="s">
        <v>189</v>
      </c>
      <c r="B34" s="19"/>
      <c r="C34" s="19"/>
      <c r="D34" s="19"/>
      <c r="E34" s="19" t="s">
        <v>208</v>
      </c>
      <c r="F34" s="19" t="s">
        <v>158</v>
      </c>
      <c r="G34" s="19"/>
      <c r="H34" s="19"/>
      <c r="I34" s="19"/>
    </row>
    <row r="35" spans="1:9" ht="13.5">
      <c r="A35" s="61"/>
      <c r="B35" s="61"/>
      <c r="C35" s="61"/>
      <c r="D35" s="61"/>
      <c r="E35" s="61"/>
      <c r="F35" s="61"/>
      <c r="G35" s="25"/>
      <c r="H35" s="25"/>
      <c r="I35" s="20"/>
    </row>
    <row r="36" spans="1:9" ht="13.5">
      <c r="A36" s="19" t="s">
        <v>100</v>
      </c>
      <c r="B36" s="19" t="s">
        <v>0</v>
      </c>
      <c r="C36" s="22" t="s">
        <v>186</v>
      </c>
      <c r="D36" s="22" t="s">
        <v>97</v>
      </c>
      <c r="E36" s="22" t="s">
        <v>98</v>
      </c>
      <c r="F36" s="22" t="s">
        <v>181</v>
      </c>
      <c r="G36" s="30" t="s">
        <v>209</v>
      </c>
      <c r="H36" s="22"/>
      <c r="I36" s="19"/>
    </row>
    <row r="37" spans="1:9" ht="13.5">
      <c r="A37" s="24">
        <v>1</v>
      </c>
      <c r="B37" s="24" t="e">
        <f aca="true" t="shared" si="5" ref="B37:F50">VLOOKUP($A37,$A$4:$F$26,B$1,0)</f>
        <v>#N/A</v>
      </c>
      <c r="C37" s="24" t="e">
        <f t="shared" si="5"/>
        <v>#N/A</v>
      </c>
      <c r="D37" s="24" t="e">
        <f t="shared" si="5"/>
        <v>#N/A</v>
      </c>
      <c r="E37" s="24" t="e">
        <f t="shared" si="5"/>
        <v>#N/A</v>
      </c>
      <c r="F37" s="63" t="e">
        <f t="shared" si="5"/>
        <v>#N/A</v>
      </c>
      <c r="G37" s="21">
        <v>10</v>
      </c>
      <c r="H37" s="20"/>
      <c r="I37" s="20"/>
    </row>
    <row r="38" spans="1:9" ht="13.5">
      <c r="A38" s="24">
        <v>2</v>
      </c>
      <c r="B38" s="24" t="e">
        <f t="shared" si="5"/>
        <v>#N/A</v>
      </c>
      <c r="C38" s="24" t="e">
        <f t="shared" si="5"/>
        <v>#N/A</v>
      </c>
      <c r="D38" s="24" t="e">
        <f t="shared" si="5"/>
        <v>#N/A</v>
      </c>
      <c r="E38" s="24" t="e">
        <f t="shared" si="5"/>
        <v>#N/A</v>
      </c>
      <c r="F38" s="63" t="e">
        <f t="shared" si="5"/>
        <v>#N/A</v>
      </c>
      <c r="G38" s="21">
        <v>9</v>
      </c>
      <c r="H38" s="20"/>
      <c r="I38" s="20"/>
    </row>
    <row r="39" spans="1:9" ht="13.5">
      <c r="A39" s="24">
        <v>3</v>
      </c>
      <c r="B39" s="24" t="e">
        <f t="shared" si="5"/>
        <v>#N/A</v>
      </c>
      <c r="C39" s="24" t="e">
        <f t="shared" si="5"/>
        <v>#N/A</v>
      </c>
      <c r="D39" s="24" t="e">
        <f t="shared" si="5"/>
        <v>#N/A</v>
      </c>
      <c r="E39" s="24" t="e">
        <f t="shared" si="5"/>
        <v>#N/A</v>
      </c>
      <c r="F39" s="63" t="e">
        <f t="shared" si="5"/>
        <v>#N/A</v>
      </c>
      <c r="G39" s="21">
        <v>8</v>
      </c>
      <c r="H39" s="20"/>
      <c r="I39" s="20"/>
    </row>
    <row r="40" spans="1:9" ht="13.5">
      <c r="A40" s="24">
        <v>4</v>
      </c>
      <c r="B40" s="24" t="e">
        <f t="shared" si="5"/>
        <v>#N/A</v>
      </c>
      <c r="C40" s="24" t="e">
        <f t="shared" si="5"/>
        <v>#N/A</v>
      </c>
      <c r="D40" s="24" t="e">
        <f t="shared" si="5"/>
        <v>#N/A</v>
      </c>
      <c r="E40" s="24" t="e">
        <f t="shared" si="5"/>
        <v>#N/A</v>
      </c>
      <c r="F40" s="63" t="e">
        <f t="shared" si="5"/>
        <v>#N/A</v>
      </c>
      <c r="G40" s="21">
        <v>7</v>
      </c>
      <c r="H40" s="20"/>
      <c r="I40" s="20"/>
    </row>
    <row r="41" spans="1:9" ht="13.5">
      <c r="A41" s="24">
        <v>5</v>
      </c>
      <c r="B41" s="24" t="e">
        <f t="shared" si="5"/>
        <v>#N/A</v>
      </c>
      <c r="C41" s="24" t="e">
        <f t="shared" si="5"/>
        <v>#N/A</v>
      </c>
      <c r="D41" s="24" t="e">
        <f t="shared" si="5"/>
        <v>#N/A</v>
      </c>
      <c r="E41" s="24" t="e">
        <f t="shared" si="5"/>
        <v>#N/A</v>
      </c>
      <c r="F41" s="63" t="e">
        <f t="shared" si="5"/>
        <v>#N/A</v>
      </c>
      <c r="G41" s="21">
        <v>6</v>
      </c>
      <c r="H41" s="20"/>
      <c r="I41" s="20"/>
    </row>
    <row r="42" spans="1:9" ht="13.5">
      <c r="A42" s="24">
        <v>6</v>
      </c>
      <c r="B42" s="24" t="e">
        <f t="shared" si="5"/>
        <v>#N/A</v>
      </c>
      <c r="C42" s="24" t="e">
        <f t="shared" si="5"/>
        <v>#N/A</v>
      </c>
      <c r="D42" s="24" t="e">
        <f t="shared" si="5"/>
        <v>#N/A</v>
      </c>
      <c r="E42" s="24" t="e">
        <f t="shared" si="5"/>
        <v>#N/A</v>
      </c>
      <c r="F42" s="63" t="e">
        <f t="shared" si="5"/>
        <v>#N/A</v>
      </c>
      <c r="G42" s="21">
        <v>5</v>
      </c>
      <c r="H42" s="20"/>
      <c r="I42" s="20"/>
    </row>
    <row r="43" spans="1:9" ht="13.5">
      <c r="A43" s="21">
        <v>7</v>
      </c>
      <c r="B43" s="21" t="e">
        <f t="shared" si="5"/>
        <v>#N/A</v>
      </c>
      <c r="C43" s="21" t="e">
        <f t="shared" si="5"/>
        <v>#N/A</v>
      </c>
      <c r="D43" s="21" t="e">
        <f t="shared" si="5"/>
        <v>#N/A</v>
      </c>
      <c r="E43" s="21" t="e">
        <f t="shared" si="5"/>
        <v>#N/A</v>
      </c>
      <c r="F43" s="26" t="e">
        <f t="shared" si="5"/>
        <v>#N/A</v>
      </c>
      <c r="G43" s="21">
        <v>4</v>
      </c>
      <c r="H43" s="20"/>
      <c r="I43" s="20"/>
    </row>
    <row r="44" spans="1:9" ht="13.5">
      <c r="A44" s="21">
        <v>8</v>
      </c>
      <c r="B44" s="21" t="e">
        <f t="shared" si="5"/>
        <v>#N/A</v>
      </c>
      <c r="C44" s="21" t="e">
        <f t="shared" si="5"/>
        <v>#N/A</v>
      </c>
      <c r="D44" s="21" t="e">
        <f t="shared" si="5"/>
        <v>#N/A</v>
      </c>
      <c r="E44" s="21" t="e">
        <f t="shared" si="5"/>
        <v>#N/A</v>
      </c>
      <c r="F44" s="26" t="e">
        <f t="shared" si="5"/>
        <v>#N/A</v>
      </c>
      <c r="G44" s="21">
        <v>3</v>
      </c>
      <c r="H44" s="20"/>
      <c r="I44" s="20"/>
    </row>
    <row r="45" spans="1:9" ht="13.5">
      <c r="A45" s="21">
        <v>9</v>
      </c>
      <c r="B45" s="21" t="e">
        <f t="shared" si="5"/>
        <v>#N/A</v>
      </c>
      <c r="C45" s="21" t="e">
        <f t="shared" si="5"/>
        <v>#N/A</v>
      </c>
      <c r="D45" s="21" t="e">
        <f t="shared" si="5"/>
        <v>#N/A</v>
      </c>
      <c r="E45" s="21" t="e">
        <f t="shared" si="5"/>
        <v>#N/A</v>
      </c>
      <c r="F45" s="26" t="e">
        <f t="shared" si="5"/>
        <v>#N/A</v>
      </c>
      <c r="G45" s="21">
        <v>2</v>
      </c>
      <c r="H45" s="20"/>
      <c r="I45" s="20"/>
    </row>
    <row r="46" spans="1:9" ht="13.5">
      <c r="A46" s="21">
        <v>10</v>
      </c>
      <c r="B46" s="21" t="e">
        <f t="shared" si="5"/>
        <v>#N/A</v>
      </c>
      <c r="C46" s="21" t="e">
        <f t="shared" si="5"/>
        <v>#N/A</v>
      </c>
      <c r="D46" s="21" t="e">
        <f t="shared" si="5"/>
        <v>#N/A</v>
      </c>
      <c r="E46" s="21" t="e">
        <f t="shared" si="5"/>
        <v>#N/A</v>
      </c>
      <c r="F46" s="26" t="e">
        <f t="shared" si="5"/>
        <v>#N/A</v>
      </c>
      <c r="G46" s="21">
        <v>1</v>
      </c>
      <c r="H46" s="20"/>
      <c r="I46" s="20"/>
    </row>
    <row r="47" spans="1:9" ht="13.5">
      <c r="A47" s="21">
        <v>11</v>
      </c>
      <c r="B47" s="21" t="e">
        <f t="shared" si="5"/>
        <v>#N/A</v>
      </c>
      <c r="C47" s="21" t="e">
        <f t="shared" si="5"/>
        <v>#N/A</v>
      </c>
      <c r="D47" s="21" t="e">
        <f t="shared" si="5"/>
        <v>#N/A</v>
      </c>
      <c r="E47" s="21" t="e">
        <f t="shared" si="5"/>
        <v>#N/A</v>
      </c>
      <c r="F47" s="26" t="e">
        <f t="shared" si="5"/>
        <v>#N/A</v>
      </c>
      <c r="G47" s="21">
        <v>0</v>
      </c>
      <c r="H47" s="20"/>
      <c r="I47" s="20"/>
    </row>
    <row r="48" spans="1:9" ht="13.5">
      <c r="A48" s="21">
        <v>12</v>
      </c>
      <c r="B48" s="21" t="e">
        <f t="shared" si="5"/>
        <v>#N/A</v>
      </c>
      <c r="C48" s="21" t="e">
        <f t="shared" si="5"/>
        <v>#N/A</v>
      </c>
      <c r="D48" s="21" t="e">
        <f t="shared" si="5"/>
        <v>#N/A</v>
      </c>
      <c r="E48" s="21" t="e">
        <f t="shared" si="5"/>
        <v>#N/A</v>
      </c>
      <c r="F48" s="26" t="e">
        <f t="shared" si="5"/>
        <v>#N/A</v>
      </c>
      <c r="G48" s="21">
        <v>0</v>
      </c>
      <c r="H48" s="20"/>
      <c r="I48" s="20"/>
    </row>
    <row r="49" spans="1:9" ht="13.5">
      <c r="A49" s="21">
        <v>13</v>
      </c>
      <c r="B49" s="21" t="e">
        <f t="shared" si="5"/>
        <v>#N/A</v>
      </c>
      <c r="C49" s="21" t="e">
        <f t="shared" si="5"/>
        <v>#N/A</v>
      </c>
      <c r="D49" s="21" t="e">
        <f t="shared" si="5"/>
        <v>#N/A</v>
      </c>
      <c r="E49" s="21" t="e">
        <f t="shared" si="5"/>
        <v>#N/A</v>
      </c>
      <c r="F49" s="26" t="e">
        <f t="shared" si="5"/>
        <v>#N/A</v>
      </c>
      <c r="G49" s="21">
        <v>0</v>
      </c>
      <c r="H49" s="20"/>
      <c r="I49" s="20"/>
    </row>
    <row r="50" spans="1:9" ht="13.5">
      <c r="A50" s="21">
        <v>14</v>
      </c>
      <c r="B50" s="21" t="e">
        <f t="shared" si="5"/>
        <v>#N/A</v>
      </c>
      <c r="C50" s="21" t="e">
        <f t="shared" si="5"/>
        <v>#N/A</v>
      </c>
      <c r="D50" s="21" t="e">
        <f t="shared" si="5"/>
        <v>#N/A</v>
      </c>
      <c r="E50" s="21" t="e">
        <f t="shared" si="5"/>
        <v>#N/A</v>
      </c>
      <c r="F50" s="26" t="e">
        <f t="shared" si="5"/>
        <v>#N/A</v>
      </c>
      <c r="G50" s="21">
        <v>0</v>
      </c>
      <c r="H50" s="20"/>
      <c r="I50" s="20"/>
    </row>
    <row r="51" spans="1:9" ht="15.75" customHeight="1">
      <c r="A51" s="21"/>
      <c r="B51" s="21"/>
      <c r="C51" s="21"/>
      <c r="D51" s="21"/>
      <c r="E51" s="21"/>
      <c r="F51" s="26"/>
      <c r="G51" s="26"/>
      <c r="H51" s="26"/>
      <c r="I51" s="27"/>
    </row>
    <row r="52" spans="1:12" s="20" customFormat="1" ht="13.5">
      <c r="A52" s="21" t="s">
        <v>193</v>
      </c>
      <c r="B52" s="21"/>
      <c r="C52" s="21"/>
      <c r="D52" s="21"/>
      <c r="E52" s="28">
        <v>0</v>
      </c>
      <c r="F52" s="21"/>
      <c r="G52" s="21"/>
      <c r="H52" s="21"/>
      <c r="I52" s="21"/>
      <c r="J52" s="21"/>
      <c r="K52" s="21"/>
      <c r="L52" s="21"/>
    </row>
    <row r="53" spans="1:12" s="20" customFormat="1" ht="13.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</row>
    <row r="54" spans="1:12" s="20" customFormat="1" ht="13.5">
      <c r="A54" s="21" t="s">
        <v>194</v>
      </c>
      <c r="B54" s="21"/>
      <c r="C54" s="21"/>
      <c r="D54" s="21"/>
      <c r="E54" s="21" t="s">
        <v>195</v>
      </c>
      <c r="F54" s="21"/>
      <c r="G54" s="21"/>
      <c r="H54" s="21"/>
      <c r="I54" s="21"/>
      <c r="J54" s="21"/>
      <c r="K54" s="21"/>
      <c r="L54" s="21"/>
    </row>
    <row r="55" spans="1:12" s="20" customFormat="1" ht="13.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</row>
    <row r="56" spans="1:12" s="20" customFormat="1" ht="13.5">
      <c r="A56" s="21" t="s">
        <v>196</v>
      </c>
      <c r="B56" s="21"/>
      <c r="C56" s="21"/>
      <c r="D56" s="21"/>
      <c r="E56" s="21" t="s">
        <v>195</v>
      </c>
      <c r="F56" s="21"/>
      <c r="G56" s="21"/>
      <c r="H56" s="21"/>
      <c r="I56" s="21"/>
      <c r="J56" s="21"/>
      <c r="K56" s="21"/>
      <c r="L56" s="21"/>
    </row>
    <row r="57" spans="1:12" s="20" customFormat="1" ht="13.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</row>
    <row r="58" spans="1:12" s="20" customFormat="1" ht="13.5">
      <c r="A58" s="21" t="s">
        <v>197</v>
      </c>
      <c r="B58" s="21"/>
      <c r="C58" s="21"/>
      <c r="D58" s="21"/>
      <c r="E58" s="21" t="s">
        <v>195</v>
      </c>
      <c r="F58" s="21"/>
      <c r="G58" s="21"/>
      <c r="H58" s="21"/>
      <c r="I58" s="21"/>
      <c r="J58" s="21"/>
      <c r="K58" s="21"/>
      <c r="L58" s="21"/>
    </row>
    <row r="59" spans="1:12" s="20" customFormat="1" ht="13.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</row>
    <row r="60" spans="1:12" s="20" customFormat="1" ht="13.5">
      <c r="A60" s="21" t="s">
        <v>198</v>
      </c>
      <c r="B60" s="21"/>
      <c r="C60" s="21"/>
      <c r="D60" s="21"/>
      <c r="E60" s="28">
        <v>0</v>
      </c>
      <c r="F60" s="21"/>
      <c r="G60" s="21"/>
      <c r="H60" s="21"/>
      <c r="I60" s="21"/>
      <c r="J60" s="21"/>
      <c r="K60" s="21"/>
      <c r="L60" s="21"/>
    </row>
    <row r="61" spans="1:12" s="20" customFormat="1" ht="13.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</row>
    <row r="62" spans="1:12" s="20" customFormat="1" ht="13.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</row>
    <row r="63" spans="1:12" s="20" customFormat="1" ht="13.5">
      <c r="A63" s="21" t="s">
        <v>199</v>
      </c>
      <c r="B63" s="21"/>
      <c r="C63" s="21"/>
      <c r="D63" s="21"/>
      <c r="E63" s="21" t="s">
        <v>195</v>
      </c>
      <c r="F63" s="21"/>
      <c r="G63" s="21"/>
      <c r="H63" s="21"/>
      <c r="I63" s="21"/>
      <c r="J63" s="21"/>
      <c r="K63" s="21"/>
      <c r="L63" s="21"/>
    </row>
    <row r="64" spans="1:12" s="20" customFormat="1" ht="13.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</row>
    <row r="65" spans="1:12" s="20" customFormat="1" ht="13.5">
      <c r="A65" s="21"/>
      <c r="B65" s="21" t="s">
        <v>200</v>
      </c>
      <c r="C65" s="21" t="s">
        <v>201</v>
      </c>
      <c r="D65" s="21" t="s">
        <v>202</v>
      </c>
      <c r="E65" s="21"/>
      <c r="F65" s="21"/>
      <c r="G65" s="21"/>
      <c r="H65" s="21"/>
      <c r="I65" s="21"/>
      <c r="J65" s="21" t="s">
        <v>203</v>
      </c>
      <c r="K65" s="21"/>
      <c r="L65" s="21"/>
    </row>
    <row r="66" spans="1:12" s="20" customFormat="1" ht="13.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</row>
    <row r="67" spans="1:12" s="20" customFormat="1" ht="13.5">
      <c r="A67" s="21" t="s">
        <v>204</v>
      </c>
      <c r="B67" s="21"/>
      <c r="C67" s="21"/>
      <c r="D67" s="21"/>
      <c r="E67" s="21"/>
      <c r="F67" s="21"/>
      <c r="G67" s="21" t="s">
        <v>205</v>
      </c>
      <c r="K67" s="21"/>
      <c r="L67" s="21"/>
    </row>
    <row r="68" spans="3:9" ht="13.5">
      <c r="C68"/>
      <c r="D68"/>
      <c r="G68" s="6"/>
      <c r="H68" s="6"/>
      <c r="I68" s="4"/>
    </row>
    <row r="69" ht="13.5">
      <c r="I69" s="4"/>
    </row>
    <row r="70" spans="2:9" ht="13.5">
      <c r="B70" s="7" t="s">
        <v>99</v>
      </c>
      <c r="C70" s="7" t="s">
        <v>56</v>
      </c>
      <c r="D70" s="7" t="s">
        <v>101</v>
      </c>
      <c r="G70"/>
      <c r="H70" s="1" t="s">
        <v>56</v>
      </c>
      <c r="I70" s="1" t="s">
        <v>101</v>
      </c>
    </row>
    <row r="71" spans="2:9" ht="13.5">
      <c r="B71" s="2">
        <f>RANK(E71,$E$71:$E$86)</f>
        <v>1</v>
      </c>
      <c r="C71" t="s">
        <v>22</v>
      </c>
      <c r="D71" s="2">
        <f aca="true" t="shared" si="6" ref="D71:D84">SUMIF(E$37:E$46,C71,G$37:G$46)</f>
        <v>0</v>
      </c>
      <c r="E71" s="8">
        <f>D71+(13/1000000)</f>
        <v>1.3E-05</v>
      </c>
      <c r="G71">
        <v>1</v>
      </c>
      <c r="H71" t="str">
        <f aca="true" t="shared" si="7" ref="H71:H83">VLOOKUP($G71,$B$71:$D$86,$B$1,0)</f>
        <v>ﾌﾛｲﾃﾞ</v>
      </c>
      <c r="I71">
        <f aca="true" t="shared" si="8" ref="I71:I83">VLOOKUP($G71,$B$71:$D$86,$C$1,0)</f>
        <v>0</v>
      </c>
    </row>
    <row r="72" spans="2:9" ht="13.5">
      <c r="B72" s="2">
        <f aca="true" t="shared" si="9" ref="B72:B84">RANK(E72,$E$71:$E$86)</f>
        <v>2</v>
      </c>
      <c r="C72" t="s">
        <v>59</v>
      </c>
      <c r="D72" s="2">
        <f t="shared" si="6"/>
        <v>0</v>
      </c>
      <c r="E72" s="8">
        <f>D72+(12/1000000)</f>
        <v>1.2E-05</v>
      </c>
      <c r="G72">
        <v>2</v>
      </c>
      <c r="H72" t="str">
        <f t="shared" si="7"/>
        <v>R&amp;D</v>
      </c>
      <c r="I72">
        <f t="shared" si="8"/>
        <v>0</v>
      </c>
    </row>
    <row r="73" spans="2:9" ht="13.5">
      <c r="B73" s="2">
        <f t="shared" si="9"/>
        <v>3</v>
      </c>
      <c r="C73" t="s">
        <v>6</v>
      </c>
      <c r="D73" s="2">
        <f t="shared" si="6"/>
        <v>0</v>
      </c>
      <c r="E73" s="8">
        <f>D73+(11/1000000)</f>
        <v>1.1E-05</v>
      </c>
      <c r="G73">
        <v>3</v>
      </c>
      <c r="H73" t="str">
        <f t="shared" si="7"/>
        <v>東京電力</v>
      </c>
      <c r="I73">
        <f t="shared" si="8"/>
        <v>0</v>
      </c>
    </row>
    <row r="74" spans="2:9" ht="13.5">
      <c r="B74" s="2">
        <f t="shared" si="9"/>
        <v>4</v>
      </c>
      <c r="C74" t="s">
        <v>8</v>
      </c>
      <c r="D74" s="2">
        <f t="shared" si="6"/>
        <v>0</v>
      </c>
      <c r="E74" s="8">
        <f>D74+(10/1000000)</f>
        <v>1E-05</v>
      </c>
      <c r="G74">
        <v>4</v>
      </c>
      <c r="H74" t="str">
        <f t="shared" si="7"/>
        <v>パワー</v>
      </c>
      <c r="I74">
        <f t="shared" si="8"/>
        <v>0</v>
      </c>
    </row>
    <row r="75" spans="2:9" ht="13.5">
      <c r="B75" s="2">
        <f t="shared" si="9"/>
        <v>5</v>
      </c>
      <c r="C75" t="s">
        <v>57</v>
      </c>
      <c r="D75" s="2">
        <f t="shared" si="6"/>
        <v>0</v>
      </c>
      <c r="E75" s="8">
        <f>D75+(9/1000000)</f>
        <v>9E-06</v>
      </c>
      <c r="G75">
        <v>5</v>
      </c>
      <c r="H75" t="str">
        <f t="shared" si="7"/>
        <v>宇都宮</v>
      </c>
      <c r="I75">
        <f t="shared" si="8"/>
        <v>0</v>
      </c>
    </row>
    <row r="76" spans="2:9" ht="13.5">
      <c r="B76" s="2">
        <f t="shared" si="9"/>
        <v>6</v>
      </c>
      <c r="C76" t="s">
        <v>18</v>
      </c>
      <c r="D76" s="2">
        <f t="shared" si="6"/>
        <v>0</v>
      </c>
      <c r="E76" s="8">
        <f>D76+(8/1000000)</f>
        <v>8E-06</v>
      </c>
      <c r="G76">
        <v>6</v>
      </c>
      <c r="H76" t="str">
        <f t="shared" si="7"/>
        <v>県庁</v>
      </c>
      <c r="I76">
        <f t="shared" si="8"/>
        <v>0</v>
      </c>
    </row>
    <row r="77" spans="2:9" ht="13.5">
      <c r="B77" s="2">
        <f t="shared" si="9"/>
        <v>7</v>
      </c>
      <c r="C77" t="s">
        <v>108</v>
      </c>
      <c r="D77" s="2">
        <f t="shared" si="6"/>
        <v>0</v>
      </c>
      <c r="E77" s="8">
        <f>D77+(7/1000000)</f>
        <v>7E-06</v>
      </c>
      <c r="G77">
        <v>7</v>
      </c>
      <c r="H77" t="str">
        <f t="shared" si="7"/>
        <v>ｼｬﾛｰﾑ</v>
      </c>
      <c r="I77">
        <f t="shared" si="8"/>
        <v>0</v>
      </c>
    </row>
    <row r="78" spans="2:9" ht="13.5">
      <c r="B78" s="2">
        <f t="shared" si="9"/>
        <v>8</v>
      </c>
      <c r="C78" t="s">
        <v>9</v>
      </c>
      <c r="D78" s="2">
        <f t="shared" si="6"/>
        <v>0</v>
      </c>
      <c r="E78" s="8">
        <f>D78+(4/1000000)</f>
        <v>4E-06</v>
      </c>
      <c r="G78">
        <v>8</v>
      </c>
      <c r="H78" t="str">
        <f t="shared" si="7"/>
        <v>KS</v>
      </c>
      <c r="I78">
        <f t="shared" si="8"/>
        <v>0</v>
      </c>
    </row>
    <row r="79" spans="2:9" ht="13.5">
      <c r="B79" s="2">
        <f t="shared" si="9"/>
        <v>9</v>
      </c>
      <c r="C79" t="s">
        <v>19</v>
      </c>
      <c r="D79" s="2">
        <f t="shared" si="6"/>
        <v>0</v>
      </c>
      <c r="E79" s="8">
        <f>D79+(3/1000000)</f>
        <v>3E-06</v>
      </c>
      <c r="G79">
        <v>9</v>
      </c>
      <c r="H79" t="str">
        <f t="shared" si="7"/>
        <v>富士重工</v>
      </c>
      <c r="I79">
        <f t="shared" si="8"/>
        <v>0</v>
      </c>
    </row>
    <row r="80" spans="2:9" ht="13.5">
      <c r="B80" s="2">
        <f t="shared" si="9"/>
        <v>10</v>
      </c>
      <c r="C80" t="s">
        <v>111</v>
      </c>
      <c r="D80" s="2">
        <f t="shared" si="6"/>
        <v>0</v>
      </c>
      <c r="E80" s="8">
        <f>D80+(2/1000000)</f>
        <v>2E-06</v>
      </c>
      <c r="G80">
        <v>10</v>
      </c>
      <c r="H80" t="str">
        <f t="shared" si="7"/>
        <v>ジュニア</v>
      </c>
      <c r="I80">
        <f t="shared" si="8"/>
        <v>0</v>
      </c>
    </row>
    <row r="81" spans="2:9" ht="13.5">
      <c r="B81" s="2">
        <f t="shared" si="9"/>
        <v>11</v>
      </c>
      <c r="C81" t="s">
        <v>11</v>
      </c>
      <c r="D81" s="2">
        <f t="shared" si="6"/>
        <v>0</v>
      </c>
      <c r="E81" s="8">
        <f>D81+(1/1000000)</f>
        <v>1E-06</v>
      </c>
      <c r="G81">
        <v>11</v>
      </c>
      <c r="H81" t="str">
        <f t="shared" si="7"/>
        <v>ﾎﾜｲﾄﾊﾟﾚｯﾄ</v>
      </c>
      <c r="I81">
        <f t="shared" si="8"/>
        <v>0</v>
      </c>
    </row>
    <row r="82" spans="2:9" ht="13.5">
      <c r="B82" s="2">
        <f t="shared" si="9"/>
        <v>12</v>
      </c>
      <c r="C82" t="s">
        <v>58</v>
      </c>
      <c r="D82" s="2">
        <f t="shared" si="6"/>
        <v>0</v>
      </c>
      <c r="E82" s="8">
        <f>D82+(0.9/1000000)</f>
        <v>9.000000000000001E-07</v>
      </c>
      <c r="G82">
        <v>12</v>
      </c>
      <c r="H82" t="str">
        <f t="shared" si="7"/>
        <v>市役所</v>
      </c>
      <c r="I82">
        <f t="shared" si="8"/>
        <v>0</v>
      </c>
    </row>
    <row r="83" spans="2:9" ht="13.5">
      <c r="B83" s="2">
        <f t="shared" si="9"/>
        <v>13</v>
      </c>
      <c r="C83" t="s">
        <v>110</v>
      </c>
      <c r="D83" s="2">
        <f t="shared" si="6"/>
        <v>0</v>
      </c>
      <c r="E83" s="8">
        <f>D83+(0.8/1000000)</f>
        <v>8.000000000000001E-07</v>
      </c>
      <c r="G83">
        <v>13</v>
      </c>
      <c r="H83" t="str">
        <f t="shared" si="7"/>
        <v>ﾊﾟﾝｻｰ</v>
      </c>
      <c r="I83">
        <f t="shared" si="8"/>
        <v>0</v>
      </c>
    </row>
    <row r="84" spans="2:9" ht="13.5">
      <c r="B84" s="2">
        <f t="shared" si="9"/>
        <v>14</v>
      </c>
      <c r="C84" t="s">
        <v>13</v>
      </c>
      <c r="D84" s="2">
        <f t="shared" si="6"/>
        <v>0</v>
      </c>
      <c r="E84" s="8">
        <f>D84+(0.7/1000000)</f>
        <v>7E-07</v>
      </c>
      <c r="G84">
        <v>14</v>
      </c>
      <c r="H84" t="str">
        <f>VLOOKUP($G84,$B$71:$D$86,$B$1,0)</f>
        <v>ｼｽﾃｨｰﾅ</v>
      </c>
      <c r="I84">
        <f>VLOOKUP($G84,$B$71:$D$86,$C$1,0)</f>
        <v>0</v>
      </c>
    </row>
    <row r="85" spans="2:9" ht="13.5">
      <c r="B85" s="2">
        <f>RANK(E85,$E$71:$E$86)</f>
        <v>15</v>
      </c>
      <c r="C85" t="s">
        <v>316</v>
      </c>
      <c r="D85" s="2">
        <f>SUMIF(E$30:E$42,C85,I$30:I$42)</f>
        <v>0</v>
      </c>
      <c r="E85" s="8">
        <f>D85+(0.6/1000000)</f>
        <v>6E-07</v>
      </c>
      <c r="G85">
        <v>15</v>
      </c>
      <c r="H85" t="str">
        <f>VLOOKUP($G85,$B$71:$D$86,$B$1,0)</f>
        <v>ＴＳＣ</v>
      </c>
      <c r="I85">
        <f>VLOOKUP($G85,$B$71:$D$86,$C$1,0)</f>
        <v>0</v>
      </c>
    </row>
    <row r="86" spans="2:9" ht="13.5">
      <c r="B86" s="2">
        <f>RANK(E86,$E$71:$E$86)</f>
        <v>16</v>
      </c>
      <c r="C86" t="s">
        <v>328</v>
      </c>
      <c r="D86" s="2">
        <f>SUMIF(E$30:E$44,C86,I$30:I$44)</f>
        <v>0</v>
      </c>
      <c r="E86" s="8">
        <f>D86+(0.5/1000000)</f>
        <v>5E-07</v>
      </c>
      <c r="G86">
        <v>16</v>
      </c>
      <c r="H86" t="str">
        <f>VLOOKUP($G86,$B$71:$D$86,$B$1,0)</f>
        <v>ＩＣＩ</v>
      </c>
      <c r="I86">
        <f>VLOOKUP($G86,$B$71:$D$86,$C$1,0)</f>
        <v>0</v>
      </c>
    </row>
    <row r="87" spans="4:9" ht="13.5">
      <c r="D87" s="2">
        <f>SUM(D71:D84)</f>
        <v>0</v>
      </c>
      <c r="I87" s="2">
        <f>SUM(I71:I84)</f>
        <v>0</v>
      </c>
    </row>
  </sheetData>
  <mergeCells count="1">
    <mergeCell ref="A33:I33"/>
  </mergeCells>
  <printOptions/>
  <pageMargins left="0.7479166666666667" right="0.36" top="0.56" bottom="0.9840277777777778" header="0.5118055555555556" footer="0.5118055555555556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6"/>
  <dimension ref="A1:L84"/>
  <sheetViews>
    <sheetView workbookViewId="0" topLeftCell="A4">
      <selection activeCell="A20" sqref="A20:I20"/>
    </sheetView>
  </sheetViews>
  <sheetFormatPr defaultColWidth="9.00390625" defaultRowHeight="13.5"/>
  <cols>
    <col min="1" max="1" width="9.00390625" style="2" customWidth="1"/>
    <col min="2" max="2" width="4.25390625" style="2" customWidth="1"/>
    <col min="3" max="3" width="12.625" style="2" customWidth="1"/>
    <col min="4" max="4" width="6.25390625" style="2" customWidth="1"/>
    <col min="5" max="5" width="12.375" style="2" customWidth="1"/>
    <col min="6" max="6" width="12.875" style="2" customWidth="1"/>
    <col min="7" max="7" width="12.75390625" style="2" customWidth="1"/>
    <col min="8" max="8" width="9.00390625" style="2" customWidth="1"/>
    <col min="9" max="9" width="15.50390625" style="2" customWidth="1"/>
    <col min="10" max="16384" width="9.00390625" style="2" customWidth="1"/>
  </cols>
  <sheetData>
    <row r="1" spans="1:6" ht="13.5">
      <c r="A1" s="2" t="s">
        <v>116</v>
      </c>
      <c r="B1" s="11">
        <v>2</v>
      </c>
      <c r="C1" s="11">
        <v>3</v>
      </c>
      <c r="D1" s="11">
        <v>4</v>
      </c>
      <c r="E1" s="11">
        <v>5</v>
      </c>
      <c r="F1" s="11">
        <v>6</v>
      </c>
    </row>
    <row r="2" spans="1:6" ht="13.5">
      <c r="A2" s="2" t="s">
        <v>100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152</v>
      </c>
    </row>
    <row r="3" spans="6:9" ht="14.25" thickBot="1">
      <c r="F3" s="2" t="s">
        <v>216</v>
      </c>
      <c r="I3" s="2" t="s">
        <v>217</v>
      </c>
    </row>
    <row r="4" spans="1:9" ht="13.5">
      <c r="A4" s="2" t="e">
        <f aca="true" t="shared" si="0" ref="A4:A15">RANK(H4,H$4:H$15,1)</f>
        <v>#VALUE!</v>
      </c>
      <c r="B4" s="2">
        <v>32</v>
      </c>
      <c r="C4" s="2" t="s">
        <v>48</v>
      </c>
      <c r="D4" s="11">
        <v>14</v>
      </c>
      <c r="E4" s="2" t="s">
        <v>22</v>
      </c>
      <c r="F4" s="34"/>
      <c r="G4" s="10">
        <f>F4+((1000-B4)/100000000000000)</f>
        <v>9.68E-12</v>
      </c>
      <c r="H4" s="10">
        <f>IF(G4&gt;0.0001,F4+(100-B4)/100000000000,"")</f>
      </c>
      <c r="I4" s="37"/>
    </row>
    <row r="5" spans="1:9" ht="13.5">
      <c r="A5" s="2" t="e">
        <f t="shared" si="0"/>
        <v>#VALUE!</v>
      </c>
      <c r="B5" s="2">
        <v>33</v>
      </c>
      <c r="C5" s="2" t="s">
        <v>72</v>
      </c>
      <c r="D5" s="11">
        <v>26</v>
      </c>
      <c r="E5" s="2" t="s">
        <v>61</v>
      </c>
      <c r="F5" s="35"/>
      <c r="G5" s="10">
        <f>F5+((1000-B5)/100000000000000)</f>
        <v>9.67E-12</v>
      </c>
      <c r="H5" s="10">
        <f>IF(G5&gt;0.0001,F5+(100-B5)/100000000000,"")</f>
      </c>
      <c r="I5" s="38"/>
    </row>
    <row r="6" spans="1:9" ht="13.5">
      <c r="A6" s="2" t="e">
        <f t="shared" si="0"/>
        <v>#VALUE!</v>
      </c>
      <c r="B6" s="2">
        <v>34</v>
      </c>
      <c r="C6" s="2" t="s">
        <v>241</v>
      </c>
      <c r="D6" s="11">
        <v>24</v>
      </c>
      <c r="E6" s="43" t="s">
        <v>242</v>
      </c>
      <c r="F6" s="35"/>
      <c r="G6" s="10">
        <f>F6+((1000-B6)/100000000000000)</f>
        <v>9.66E-12</v>
      </c>
      <c r="H6" s="10">
        <f>IF(G6&gt;0.0001,F6+(100-B6)/100000000000,"")</f>
      </c>
      <c r="I6" s="38"/>
    </row>
    <row r="7" spans="1:9" ht="13.5">
      <c r="A7" s="2" t="e">
        <f t="shared" si="0"/>
        <v>#VALUE!</v>
      </c>
      <c r="B7" s="2">
        <v>35</v>
      </c>
      <c r="C7" s="2" t="s">
        <v>87</v>
      </c>
      <c r="D7" s="11">
        <v>26</v>
      </c>
      <c r="E7" s="2" t="s">
        <v>86</v>
      </c>
      <c r="F7" s="35"/>
      <c r="G7" s="10">
        <f>F7+((1000-B7)/100000000000000)</f>
        <v>9.65E-12</v>
      </c>
      <c r="H7" s="10">
        <f>IF(G7&gt;0.0001,F7+(100-B7)/100000000000,"")</f>
      </c>
      <c r="I7" s="38"/>
    </row>
    <row r="8" spans="1:9" ht="13.5">
      <c r="A8" s="2" t="e">
        <f t="shared" si="0"/>
        <v>#VALUE!</v>
      </c>
      <c r="B8" s="2">
        <v>36</v>
      </c>
      <c r="C8" s="2" t="s">
        <v>244</v>
      </c>
      <c r="D8" s="11">
        <v>25</v>
      </c>
      <c r="E8" s="43" t="s">
        <v>243</v>
      </c>
      <c r="F8" s="35"/>
      <c r="G8" s="10">
        <f>F8+((1000-B8)/100000000000000)</f>
        <v>9.64E-12</v>
      </c>
      <c r="H8" s="10">
        <f>IF(G8&gt;0.0001,F8+(100-B8)/100000000000,"")</f>
      </c>
      <c r="I8" s="38"/>
    </row>
    <row r="9" spans="1:9" ht="13.5">
      <c r="A9" s="2" t="e">
        <f t="shared" si="0"/>
        <v>#VALUE!</v>
      </c>
      <c r="B9" s="2">
        <v>37</v>
      </c>
      <c r="C9" s="2" t="s">
        <v>245</v>
      </c>
      <c r="D9" s="11">
        <v>13</v>
      </c>
      <c r="E9" s="43" t="s">
        <v>96</v>
      </c>
      <c r="F9" s="38"/>
      <c r="G9" s="10">
        <f aca="true" t="shared" si="1" ref="G9:G15">F9+((1000-B9)/100000000000000)</f>
        <v>9.63E-12</v>
      </c>
      <c r="H9" s="10">
        <f aca="true" t="shared" si="2" ref="H9:H15">IF(G9&gt;0.0001,F9+(100-B9)/100000000000,"")</f>
      </c>
      <c r="I9" s="38"/>
    </row>
    <row r="10" spans="1:9" ht="13.5">
      <c r="A10" s="2" t="e">
        <f t="shared" si="0"/>
        <v>#VALUE!</v>
      </c>
      <c r="B10" s="2">
        <v>38</v>
      </c>
      <c r="C10" s="2" t="s">
        <v>246</v>
      </c>
      <c r="D10" s="11">
        <v>13</v>
      </c>
      <c r="E10" s="43" t="s">
        <v>247</v>
      </c>
      <c r="F10" s="38"/>
      <c r="G10" s="10">
        <f t="shared" si="1"/>
        <v>9.62E-12</v>
      </c>
      <c r="H10" s="10">
        <f t="shared" si="2"/>
      </c>
      <c r="I10" s="38"/>
    </row>
    <row r="11" spans="1:9" ht="13.5">
      <c r="A11" s="2" t="e">
        <f t="shared" si="0"/>
        <v>#VALUE!</v>
      </c>
      <c r="B11" s="2">
        <v>39</v>
      </c>
      <c r="C11" s="2" t="s">
        <v>77</v>
      </c>
      <c r="D11" s="11">
        <v>29</v>
      </c>
      <c r="E11" s="43" t="s">
        <v>248</v>
      </c>
      <c r="F11" s="38"/>
      <c r="G11" s="10">
        <f t="shared" si="1"/>
        <v>9.61E-12</v>
      </c>
      <c r="H11" s="10">
        <f t="shared" si="2"/>
      </c>
      <c r="I11" s="38"/>
    </row>
    <row r="12" spans="1:9" ht="13.5">
      <c r="A12" s="2" t="e">
        <f t="shared" si="0"/>
        <v>#VALUE!</v>
      </c>
      <c r="D12" s="11"/>
      <c r="E12" s="43"/>
      <c r="F12" s="38"/>
      <c r="G12" s="10">
        <f t="shared" si="1"/>
        <v>1E-11</v>
      </c>
      <c r="H12" s="10">
        <f t="shared" si="2"/>
      </c>
      <c r="I12" s="38"/>
    </row>
    <row r="13" spans="1:9" ht="13.5">
      <c r="A13" s="2" t="e">
        <f t="shared" si="0"/>
        <v>#VALUE!</v>
      </c>
      <c r="D13" s="11"/>
      <c r="E13" s="43"/>
      <c r="F13" s="38"/>
      <c r="G13" s="10">
        <f t="shared" si="1"/>
        <v>1E-11</v>
      </c>
      <c r="H13" s="10">
        <f t="shared" si="2"/>
      </c>
      <c r="I13" s="38"/>
    </row>
    <row r="14" spans="1:9" ht="13.5">
      <c r="A14" s="2" t="e">
        <f t="shared" si="0"/>
        <v>#VALUE!</v>
      </c>
      <c r="D14" s="11"/>
      <c r="E14" s="43"/>
      <c r="F14" s="38"/>
      <c r="G14" s="10">
        <f t="shared" si="1"/>
        <v>1E-11</v>
      </c>
      <c r="H14" s="10">
        <f t="shared" si="2"/>
      </c>
      <c r="I14" s="38"/>
    </row>
    <row r="15" spans="1:9" ht="14.25" thickBot="1">
      <c r="A15" s="2" t="e">
        <f t="shared" si="0"/>
        <v>#VALUE!</v>
      </c>
      <c r="D15" s="11"/>
      <c r="E15" s="43"/>
      <c r="F15" s="39"/>
      <c r="G15" s="10">
        <f t="shared" si="1"/>
        <v>1E-11</v>
      </c>
      <c r="H15" s="10">
        <f t="shared" si="2"/>
      </c>
      <c r="I15" s="39"/>
    </row>
    <row r="16" spans="4:8" ht="13.5">
      <c r="D16" s="11"/>
      <c r="E16" s="43"/>
      <c r="G16" s="10"/>
      <c r="H16" s="10"/>
    </row>
    <row r="19" ht="13.5">
      <c r="A19" s="2" t="s">
        <v>103</v>
      </c>
    </row>
    <row r="20" spans="1:9" ht="30" customHeight="1">
      <c r="A20" s="95" t="s">
        <v>387</v>
      </c>
      <c r="B20" s="95"/>
      <c r="C20" s="95"/>
      <c r="D20" s="95"/>
      <c r="E20" s="95"/>
      <c r="F20" s="95"/>
      <c r="G20" s="95"/>
      <c r="H20" s="95"/>
      <c r="I20" s="95"/>
    </row>
    <row r="21" spans="1:9" ht="13.5">
      <c r="A21" s="95" t="s">
        <v>210</v>
      </c>
      <c r="B21" s="95"/>
      <c r="C21" s="19"/>
      <c r="D21" s="19" t="s">
        <v>208</v>
      </c>
      <c r="F21" s="19" t="s">
        <v>158</v>
      </c>
      <c r="G21" s="19"/>
      <c r="H21" s="19"/>
      <c r="I21" s="19"/>
    </row>
    <row r="22" spans="1:9" ht="13.5">
      <c r="A22" s="20"/>
      <c r="B22" s="20"/>
      <c r="C22" s="20"/>
      <c r="D22" s="20"/>
      <c r="E22" s="20"/>
      <c r="F22" s="20"/>
      <c r="G22" s="25"/>
      <c r="H22" s="25"/>
      <c r="I22" s="20"/>
    </row>
    <row r="23" spans="1:9" ht="13.5">
      <c r="A23" s="19" t="s">
        <v>100</v>
      </c>
      <c r="B23" s="19" t="s">
        <v>0</v>
      </c>
      <c r="C23" s="22" t="s">
        <v>186</v>
      </c>
      <c r="D23" s="22" t="s">
        <v>97</v>
      </c>
      <c r="E23" s="22" t="s">
        <v>98</v>
      </c>
      <c r="F23" s="22" t="s">
        <v>181</v>
      </c>
      <c r="G23" s="30" t="s">
        <v>209</v>
      </c>
      <c r="H23" s="22"/>
      <c r="I23" s="19"/>
    </row>
    <row r="24" spans="1:9" ht="13.5">
      <c r="A24" s="21">
        <v>1</v>
      </c>
      <c r="B24" s="21" t="e">
        <f aca="true" t="shared" si="3" ref="B24:F37">VLOOKUP($A24,$A$4:$F$11,B$1,0)</f>
        <v>#N/A</v>
      </c>
      <c r="C24" s="21" t="e">
        <f t="shared" si="3"/>
        <v>#N/A</v>
      </c>
      <c r="D24" s="21" t="e">
        <f t="shared" si="3"/>
        <v>#N/A</v>
      </c>
      <c r="E24" s="21" t="e">
        <f t="shared" si="3"/>
        <v>#N/A</v>
      </c>
      <c r="F24" s="26" t="e">
        <f t="shared" si="3"/>
        <v>#N/A</v>
      </c>
      <c r="G24" s="21">
        <v>10</v>
      </c>
      <c r="H24" s="20"/>
      <c r="I24" s="20"/>
    </row>
    <row r="25" spans="1:9" ht="13.5">
      <c r="A25" s="21">
        <v>2</v>
      </c>
      <c r="B25" s="21" t="e">
        <f t="shared" si="3"/>
        <v>#N/A</v>
      </c>
      <c r="C25" s="21" t="e">
        <f t="shared" si="3"/>
        <v>#N/A</v>
      </c>
      <c r="D25" s="21" t="e">
        <f t="shared" si="3"/>
        <v>#N/A</v>
      </c>
      <c r="E25" s="21" t="e">
        <f t="shared" si="3"/>
        <v>#N/A</v>
      </c>
      <c r="F25" s="26" t="e">
        <f t="shared" si="3"/>
        <v>#N/A</v>
      </c>
      <c r="G25" s="21">
        <v>9</v>
      </c>
      <c r="H25" s="20"/>
      <c r="I25" s="20"/>
    </row>
    <row r="26" spans="1:9" ht="13.5">
      <c r="A26" s="21">
        <v>3</v>
      </c>
      <c r="B26" s="21" t="e">
        <f t="shared" si="3"/>
        <v>#N/A</v>
      </c>
      <c r="C26" s="21" t="e">
        <f t="shared" si="3"/>
        <v>#N/A</v>
      </c>
      <c r="D26" s="21" t="e">
        <f t="shared" si="3"/>
        <v>#N/A</v>
      </c>
      <c r="E26" s="21" t="e">
        <f t="shared" si="3"/>
        <v>#N/A</v>
      </c>
      <c r="F26" s="26" t="e">
        <f t="shared" si="3"/>
        <v>#N/A</v>
      </c>
      <c r="G26" s="21">
        <v>8</v>
      </c>
      <c r="H26" s="20"/>
      <c r="I26" s="20"/>
    </row>
    <row r="27" spans="1:9" ht="13.5">
      <c r="A27" s="21">
        <v>4</v>
      </c>
      <c r="B27" s="21" t="e">
        <f t="shared" si="3"/>
        <v>#N/A</v>
      </c>
      <c r="C27" s="21" t="e">
        <f t="shared" si="3"/>
        <v>#N/A</v>
      </c>
      <c r="D27" s="21" t="e">
        <f t="shared" si="3"/>
        <v>#N/A</v>
      </c>
      <c r="E27" s="21" t="e">
        <f t="shared" si="3"/>
        <v>#N/A</v>
      </c>
      <c r="F27" s="26" t="e">
        <f t="shared" si="3"/>
        <v>#N/A</v>
      </c>
      <c r="G27" s="21">
        <v>7</v>
      </c>
      <c r="H27" s="20"/>
      <c r="I27" s="20"/>
    </row>
    <row r="28" spans="1:9" ht="13.5">
      <c r="A28" s="21">
        <v>5</v>
      </c>
      <c r="B28" s="21" t="e">
        <f t="shared" si="3"/>
        <v>#N/A</v>
      </c>
      <c r="C28" s="21" t="e">
        <f t="shared" si="3"/>
        <v>#N/A</v>
      </c>
      <c r="D28" s="21" t="e">
        <f t="shared" si="3"/>
        <v>#N/A</v>
      </c>
      <c r="E28" s="21" t="e">
        <f t="shared" si="3"/>
        <v>#N/A</v>
      </c>
      <c r="F28" s="26" t="e">
        <f t="shared" si="3"/>
        <v>#N/A</v>
      </c>
      <c r="G28" s="21">
        <v>6</v>
      </c>
      <c r="H28" s="20"/>
      <c r="I28" s="20"/>
    </row>
    <row r="29" spans="1:9" ht="13.5">
      <c r="A29" s="21">
        <v>6</v>
      </c>
      <c r="B29" s="21" t="e">
        <f t="shared" si="3"/>
        <v>#N/A</v>
      </c>
      <c r="C29" s="21" t="e">
        <f t="shared" si="3"/>
        <v>#N/A</v>
      </c>
      <c r="D29" s="21" t="e">
        <f t="shared" si="3"/>
        <v>#N/A</v>
      </c>
      <c r="E29" s="21" t="e">
        <f t="shared" si="3"/>
        <v>#N/A</v>
      </c>
      <c r="F29" s="26" t="e">
        <f t="shared" si="3"/>
        <v>#N/A</v>
      </c>
      <c r="G29" s="21">
        <v>5</v>
      </c>
      <c r="H29" s="20"/>
      <c r="I29" s="20"/>
    </row>
    <row r="30" spans="1:9" ht="13.5">
      <c r="A30" s="21">
        <v>7</v>
      </c>
      <c r="B30" s="21" t="e">
        <f t="shared" si="3"/>
        <v>#N/A</v>
      </c>
      <c r="C30" s="21" t="e">
        <f t="shared" si="3"/>
        <v>#N/A</v>
      </c>
      <c r="D30" s="21" t="e">
        <f t="shared" si="3"/>
        <v>#N/A</v>
      </c>
      <c r="E30" s="21" t="e">
        <f t="shared" si="3"/>
        <v>#N/A</v>
      </c>
      <c r="F30" s="26" t="e">
        <f t="shared" si="3"/>
        <v>#N/A</v>
      </c>
      <c r="G30" s="21">
        <v>4</v>
      </c>
      <c r="H30" s="20"/>
      <c r="I30" s="20"/>
    </row>
    <row r="31" spans="1:9" ht="13.5">
      <c r="A31" s="21">
        <v>8</v>
      </c>
      <c r="B31" s="21" t="e">
        <f t="shared" si="3"/>
        <v>#N/A</v>
      </c>
      <c r="C31" s="21" t="e">
        <f t="shared" si="3"/>
        <v>#N/A</v>
      </c>
      <c r="D31" s="21" t="e">
        <f t="shared" si="3"/>
        <v>#N/A</v>
      </c>
      <c r="E31" s="21" t="e">
        <f t="shared" si="3"/>
        <v>#N/A</v>
      </c>
      <c r="F31" s="26" t="e">
        <f t="shared" si="3"/>
        <v>#N/A</v>
      </c>
      <c r="G31" s="21">
        <v>3</v>
      </c>
      <c r="H31" s="20"/>
      <c r="I31" s="20"/>
    </row>
    <row r="32" spans="1:9" ht="13.5">
      <c r="A32" s="21">
        <v>9</v>
      </c>
      <c r="B32" s="21" t="e">
        <f t="shared" si="3"/>
        <v>#N/A</v>
      </c>
      <c r="C32" s="21" t="e">
        <f t="shared" si="3"/>
        <v>#N/A</v>
      </c>
      <c r="D32" s="21" t="e">
        <f t="shared" si="3"/>
        <v>#N/A</v>
      </c>
      <c r="E32" s="21" t="e">
        <f t="shared" si="3"/>
        <v>#N/A</v>
      </c>
      <c r="F32" s="26" t="e">
        <f t="shared" si="3"/>
        <v>#N/A</v>
      </c>
      <c r="G32" s="21">
        <v>2</v>
      </c>
      <c r="H32" s="20"/>
      <c r="I32" s="20"/>
    </row>
    <row r="33" spans="1:9" ht="13.5">
      <c r="A33" s="21">
        <v>10</v>
      </c>
      <c r="B33" s="21" t="e">
        <f t="shared" si="3"/>
        <v>#N/A</v>
      </c>
      <c r="C33" s="21" t="e">
        <f t="shared" si="3"/>
        <v>#N/A</v>
      </c>
      <c r="D33" s="21" t="e">
        <f t="shared" si="3"/>
        <v>#N/A</v>
      </c>
      <c r="E33" s="21" t="e">
        <f t="shared" si="3"/>
        <v>#N/A</v>
      </c>
      <c r="F33" s="26" t="e">
        <f t="shared" si="3"/>
        <v>#N/A</v>
      </c>
      <c r="G33" s="21">
        <v>1</v>
      </c>
      <c r="H33" s="20"/>
      <c r="I33" s="20"/>
    </row>
    <row r="34" spans="1:9" ht="15.75" customHeight="1">
      <c r="A34" s="21">
        <v>11</v>
      </c>
      <c r="B34" s="21" t="e">
        <f t="shared" si="3"/>
        <v>#N/A</v>
      </c>
      <c r="C34" s="21" t="e">
        <f t="shared" si="3"/>
        <v>#N/A</v>
      </c>
      <c r="D34" s="21" t="e">
        <f t="shared" si="3"/>
        <v>#N/A</v>
      </c>
      <c r="E34" s="21" t="e">
        <f t="shared" si="3"/>
        <v>#N/A</v>
      </c>
      <c r="F34" s="26" t="e">
        <f t="shared" si="3"/>
        <v>#N/A</v>
      </c>
      <c r="G34" s="21">
        <v>0</v>
      </c>
      <c r="H34" s="26"/>
      <c r="I34" s="27"/>
    </row>
    <row r="35" spans="1:9" ht="15.75" customHeight="1">
      <c r="A35" s="21">
        <v>12</v>
      </c>
      <c r="B35" s="21" t="e">
        <f t="shared" si="3"/>
        <v>#N/A</v>
      </c>
      <c r="C35" s="21" t="e">
        <f t="shared" si="3"/>
        <v>#N/A</v>
      </c>
      <c r="D35" s="21" t="e">
        <f t="shared" si="3"/>
        <v>#N/A</v>
      </c>
      <c r="E35" s="21" t="e">
        <f t="shared" si="3"/>
        <v>#N/A</v>
      </c>
      <c r="F35" s="26" t="e">
        <f t="shared" si="3"/>
        <v>#N/A</v>
      </c>
      <c r="G35" s="21">
        <v>0</v>
      </c>
      <c r="H35" s="26"/>
      <c r="I35" s="27"/>
    </row>
    <row r="36" spans="1:9" ht="15.75" customHeight="1">
      <c r="A36" s="21">
        <v>13</v>
      </c>
      <c r="B36" s="21" t="e">
        <f t="shared" si="3"/>
        <v>#N/A</v>
      </c>
      <c r="C36" s="21" t="e">
        <f t="shared" si="3"/>
        <v>#N/A</v>
      </c>
      <c r="D36" s="21" t="e">
        <f t="shared" si="3"/>
        <v>#N/A</v>
      </c>
      <c r="E36" s="21" t="e">
        <f t="shared" si="3"/>
        <v>#N/A</v>
      </c>
      <c r="F36" s="26" t="e">
        <f t="shared" si="3"/>
        <v>#N/A</v>
      </c>
      <c r="G36" s="21">
        <v>0</v>
      </c>
      <c r="H36" s="26"/>
      <c r="I36" s="27"/>
    </row>
    <row r="37" spans="1:9" ht="15.75" customHeight="1">
      <c r="A37" s="21">
        <v>14</v>
      </c>
      <c r="B37" s="21" t="e">
        <f t="shared" si="3"/>
        <v>#N/A</v>
      </c>
      <c r="C37" s="21" t="e">
        <f t="shared" si="3"/>
        <v>#N/A</v>
      </c>
      <c r="D37" s="21" t="e">
        <f t="shared" si="3"/>
        <v>#N/A</v>
      </c>
      <c r="E37" s="21" t="e">
        <f t="shared" si="3"/>
        <v>#N/A</v>
      </c>
      <c r="F37" s="26" t="e">
        <f t="shared" si="3"/>
        <v>#N/A</v>
      </c>
      <c r="G37" s="21">
        <v>0</v>
      </c>
      <c r="H37" s="26"/>
      <c r="I37" s="27"/>
    </row>
    <row r="38" spans="1:9" ht="15.75" customHeight="1">
      <c r="A38" s="21"/>
      <c r="B38" s="21"/>
      <c r="C38" s="21"/>
      <c r="D38" s="21"/>
      <c r="E38" s="21"/>
      <c r="F38" s="26"/>
      <c r="G38" s="21"/>
      <c r="H38" s="26"/>
      <c r="I38" s="27"/>
    </row>
    <row r="39" spans="1:9" ht="15.75" customHeight="1">
      <c r="A39" s="21"/>
      <c r="B39" s="21"/>
      <c r="C39" s="21"/>
      <c r="D39" s="21"/>
      <c r="E39" s="21"/>
      <c r="F39" s="26"/>
      <c r="G39" s="21"/>
      <c r="H39" s="26"/>
      <c r="I39" s="27"/>
    </row>
    <row r="40" spans="1:12" s="20" customFormat="1" ht="13.5">
      <c r="A40" s="21" t="s">
        <v>193</v>
      </c>
      <c r="B40" s="21"/>
      <c r="C40" s="21"/>
      <c r="D40" s="21"/>
      <c r="E40" s="28">
        <v>0</v>
      </c>
      <c r="F40" s="21"/>
      <c r="G40" s="21"/>
      <c r="H40" s="21"/>
      <c r="I40" s="21"/>
      <c r="J40" s="21"/>
      <c r="K40" s="21"/>
      <c r="L40" s="21"/>
    </row>
    <row r="41" spans="1:12" s="20" customFormat="1" ht="13.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</row>
    <row r="42" spans="1:12" s="20" customFormat="1" ht="13.5">
      <c r="A42" s="21" t="s">
        <v>194</v>
      </c>
      <c r="B42" s="21"/>
      <c r="C42" s="21"/>
      <c r="D42" s="21"/>
      <c r="E42" s="21" t="s">
        <v>195</v>
      </c>
      <c r="F42" s="21"/>
      <c r="G42" s="21"/>
      <c r="H42" s="21"/>
      <c r="I42" s="21"/>
      <c r="J42" s="21"/>
      <c r="K42" s="21"/>
      <c r="L42" s="21"/>
    </row>
    <row r="43" spans="1:12" s="20" customFormat="1" ht="13.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</row>
    <row r="44" spans="1:12" s="20" customFormat="1" ht="13.5">
      <c r="A44" s="21" t="s">
        <v>196</v>
      </c>
      <c r="B44" s="21"/>
      <c r="C44" s="21"/>
      <c r="D44" s="21"/>
      <c r="E44" s="21" t="s">
        <v>195</v>
      </c>
      <c r="F44" s="21"/>
      <c r="G44" s="21"/>
      <c r="H44" s="21"/>
      <c r="I44" s="21"/>
      <c r="J44" s="21"/>
      <c r="K44" s="21"/>
      <c r="L44" s="21"/>
    </row>
    <row r="45" spans="1:12" s="20" customFormat="1" ht="13.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</row>
    <row r="46" spans="1:12" s="20" customFormat="1" ht="13.5">
      <c r="A46" s="21" t="s">
        <v>197</v>
      </c>
      <c r="B46" s="21"/>
      <c r="C46" s="21"/>
      <c r="D46" s="21"/>
      <c r="E46" s="21" t="s">
        <v>195</v>
      </c>
      <c r="F46" s="21"/>
      <c r="G46" s="21"/>
      <c r="H46" s="21"/>
      <c r="I46" s="21"/>
      <c r="J46" s="21"/>
      <c r="K46" s="21"/>
      <c r="L46" s="21"/>
    </row>
    <row r="47" spans="1:12" s="20" customFormat="1" ht="13.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</row>
    <row r="48" spans="1:12" s="20" customFormat="1" ht="13.5">
      <c r="A48" s="21" t="s">
        <v>198</v>
      </c>
      <c r="B48" s="21"/>
      <c r="C48" s="21"/>
      <c r="D48" s="21"/>
      <c r="E48" s="28">
        <v>0</v>
      </c>
      <c r="F48" s="21"/>
      <c r="G48" s="21"/>
      <c r="H48" s="21"/>
      <c r="I48" s="21"/>
      <c r="J48" s="21"/>
      <c r="K48" s="21"/>
      <c r="L48" s="21"/>
    </row>
    <row r="49" spans="1:12" s="20" customFormat="1" ht="13.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</row>
    <row r="50" spans="1:12" s="20" customFormat="1" ht="13.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</row>
    <row r="51" spans="1:12" s="20" customFormat="1" ht="13.5">
      <c r="A51" s="21" t="s">
        <v>199</v>
      </c>
      <c r="B51" s="21"/>
      <c r="C51" s="21"/>
      <c r="D51" s="21"/>
      <c r="E51" s="21" t="s">
        <v>195</v>
      </c>
      <c r="F51" s="21"/>
      <c r="G51" s="21"/>
      <c r="H51" s="21"/>
      <c r="I51" s="21"/>
      <c r="J51" s="21"/>
      <c r="K51" s="21"/>
      <c r="L51" s="21"/>
    </row>
    <row r="52" spans="1:12" s="20" customFormat="1" ht="13.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</row>
    <row r="53" spans="1:12" s="20" customFormat="1" ht="13.5">
      <c r="A53" s="21"/>
      <c r="B53" s="21" t="s">
        <v>200</v>
      </c>
      <c r="C53" s="21" t="s">
        <v>201</v>
      </c>
      <c r="D53" s="21" t="s">
        <v>202</v>
      </c>
      <c r="E53" s="21"/>
      <c r="F53" s="21"/>
      <c r="G53" s="21"/>
      <c r="H53" s="21"/>
      <c r="I53" s="21"/>
      <c r="J53" s="21" t="s">
        <v>203</v>
      </c>
      <c r="K53" s="21"/>
      <c r="L53" s="21"/>
    </row>
    <row r="54" spans="1:12" s="20" customFormat="1" ht="13.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</row>
    <row r="55" spans="1:12" s="20" customFormat="1" ht="13.5">
      <c r="A55" s="21" t="s">
        <v>204</v>
      </c>
      <c r="B55" s="21"/>
      <c r="C55" s="21"/>
      <c r="D55" s="21"/>
      <c r="E55" s="21"/>
      <c r="F55" s="21"/>
      <c r="G55" s="21" t="s">
        <v>205</v>
      </c>
      <c r="K55" s="21"/>
      <c r="L55" s="21"/>
    </row>
    <row r="56" spans="1:7" ht="13.5">
      <c r="A56" s="5"/>
      <c r="B56"/>
      <c r="C56"/>
      <c r="D56"/>
      <c r="E56"/>
      <c r="F56" s="6"/>
      <c r="G56"/>
    </row>
    <row r="57" spans="1:9" ht="13.5">
      <c r="A57" s="5"/>
      <c r="B57"/>
      <c r="C57"/>
      <c r="D57"/>
      <c r="E57"/>
      <c r="F57" s="6"/>
      <c r="G57" s="6"/>
      <c r="H57" s="6"/>
      <c r="I57"/>
    </row>
    <row r="58" spans="1:9" ht="13.5">
      <c r="A58" s="5"/>
      <c r="B58"/>
      <c r="C58"/>
      <c r="D58"/>
      <c r="E58"/>
      <c r="F58" s="6"/>
      <c r="G58" s="6"/>
      <c r="H58" s="6"/>
      <c r="I58"/>
    </row>
    <row r="59" spans="1:9" ht="13.5">
      <c r="A59" s="5"/>
      <c r="B59"/>
      <c r="C59"/>
      <c r="D59"/>
      <c r="E59"/>
      <c r="F59" s="6"/>
      <c r="G59" s="6"/>
      <c r="H59" s="6"/>
      <c r="I59"/>
    </row>
    <row r="60" spans="1:9" ht="13.5">
      <c r="A60" s="5"/>
      <c r="B60"/>
      <c r="C60"/>
      <c r="D60"/>
      <c r="E60"/>
      <c r="F60" s="6"/>
      <c r="G60" s="6"/>
      <c r="H60" s="6"/>
      <c r="I60"/>
    </row>
    <row r="61" spans="1:8" ht="13.5">
      <c r="A61" s="5"/>
      <c r="B61"/>
      <c r="C61"/>
      <c r="D61"/>
      <c r="E61"/>
      <c r="F61" s="6"/>
      <c r="G61" s="6"/>
      <c r="H61" s="6"/>
    </row>
    <row r="62" spans="1:9" ht="13.5">
      <c r="A62" s="5"/>
      <c r="B62"/>
      <c r="C62"/>
      <c r="D62"/>
      <c r="E62"/>
      <c r="F62" s="6"/>
      <c r="G62" s="6"/>
      <c r="H62" s="6"/>
      <c r="I62" s="4"/>
    </row>
    <row r="63" spans="1:9" ht="13.5">
      <c r="A63" s="5"/>
      <c r="B63"/>
      <c r="C63"/>
      <c r="D63"/>
      <c r="E63"/>
      <c r="F63" s="6"/>
      <c r="G63" s="6"/>
      <c r="H63" s="6"/>
      <c r="I63" s="4"/>
    </row>
    <row r="64" ht="13.5">
      <c r="I64" s="4"/>
    </row>
    <row r="65" ht="13.5">
      <c r="I65" s="4"/>
    </row>
    <row r="67" spans="2:9" ht="13.5">
      <c r="B67" s="7" t="s">
        <v>99</v>
      </c>
      <c r="C67" s="7" t="s">
        <v>56</v>
      </c>
      <c r="D67" s="93" t="s">
        <v>101</v>
      </c>
      <c r="E67" s="93"/>
      <c r="G67"/>
      <c r="H67" s="1" t="s">
        <v>56</v>
      </c>
      <c r="I67" s="1" t="s">
        <v>101</v>
      </c>
    </row>
    <row r="68" spans="2:9" ht="13.5">
      <c r="B68" s="2">
        <f aca="true" t="shared" si="4" ref="B68:B77">RANK(E68,$E$68:$E$83)</f>
        <v>1</v>
      </c>
      <c r="C68" t="s">
        <v>22</v>
      </c>
      <c r="D68" s="2">
        <f>SUMIF(E$24:E$28,C68,G$24:G$28)</f>
        <v>0</v>
      </c>
      <c r="E68" s="8">
        <f>D68+(13/1000000)</f>
        <v>1.3E-05</v>
      </c>
      <c r="G68">
        <v>1</v>
      </c>
      <c r="H68" t="str">
        <f aca="true" t="shared" si="5" ref="H68:H76">VLOOKUP($G68,$B$68:$D$83,$B$1,0)</f>
        <v>ﾌﾛｲﾃﾞ</v>
      </c>
      <c r="I68">
        <f aca="true" t="shared" si="6" ref="I68:I76">VLOOKUP($G68,$B$68:$D$83,$C$1,0)</f>
        <v>0</v>
      </c>
    </row>
    <row r="69" spans="2:9" ht="13.5">
      <c r="B69" s="2">
        <f t="shared" si="4"/>
        <v>2</v>
      </c>
      <c r="C69" t="s">
        <v>59</v>
      </c>
      <c r="D69" s="2">
        <f aca="true" t="shared" si="7" ref="D69:D81">SUMIF(E$24:E$28,C69,G$24:G$28)</f>
        <v>0</v>
      </c>
      <c r="E69" s="8">
        <f>D69+(12/1000000)</f>
        <v>1.2E-05</v>
      </c>
      <c r="G69">
        <v>2</v>
      </c>
      <c r="H69" t="str">
        <f t="shared" si="5"/>
        <v>R&amp;D</v>
      </c>
      <c r="I69">
        <f t="shared" si="6"/>
        <v>0</v>
      </c>
    </row>
    <row r="70" spans="2:9" ht="13.5">
      <c r="B70" s="2">
        <f t="shared" si="4"/>
        <v>3</v>
      </c>
      <c r="C70" t="s">
        <v>6</v>
      </c>
      <c r="D70" s="2">
        <f t="shared" si="7"/>
        <v>0</v>
      </c>
      <c r="E70" s="8">
        <f>D70+(11/1000000)</f>
        <v>1.1E-05</v>
      </c>
      <c r="G70">
        <v>3</v>
      </c>
      <c r="H70" t="str">
        <f t="shared" si="5"/>
        <v>東京電力</v>
      </c>
      <c r="I70">
        <f t="shared" si="6"/>
        <v>0</v>
      </c>
    </row>
    <row r="71" spans="2:9" ht="13.5">
      <c r="B71" s="2">
        <f t="shared" si="4"/>
        <v>4</v>
      </c>
      <c r="C71" t="s">
        <v>8</v>
      </c>
      <c r="D71" s="2">
        <f t="shared" si="7"/>
        <v>0</v>
      </c>
      <c r="E71" s="8">
        <f>D71+(10/1000000)</f>
        <v>1E-05</v>
      </c>
      <c r="G71">
        <v>4</v>
      </c>
      <c r="H71" t="str">
        <f t="shared" si="5"/>
        <v>パワー</v>
      </c>
      <c r="I71">
        <f t="shared" si="6"/>
        <v>0</v>
      </c>
    </row>
    <row r="72" spans="2:9" ht="13.5">
      <c r="B72" s="2">
        <f t="shared" si="4"/>
        <v>5</v>
      </c>
      <c r="C72" t="s">
        <v>57</v>
      </c>
      <c r="D72" s="2">
        <f t="shared" si="7"/>
        <v>0</v>
      </c>
      <c r="E72" s="8">
        <f>D72+(9/1000000)</f>
        <v>9E-06</v>
      </c>
      <c r="G72">
        <v>5</v>
      </c>
      <c r="H72" t="str">
        <f t="shared" si="5"/>
        <v>宇都宮</v>
      </c>
      <c r="I72">
        <f t="shared" si="6"/>
        <v>0</v>
      </c>
    </row>
    <row r="73" spans="2:9" ht="13.5">
      <c r="B73" s="2">
        <f t="shared" si="4"/>
        <v>6</v>
      </c>
      <c r="C73" t="s">
        <v>18</v>
      </c>
      <c r="D73" s="2">
        <f t="shared" si="7"/>
        <v>0</v>
      </c>
      <c r="E73" s="8">
        <f>D73+(8/1000000)</f>
        <v>8E-06</v>
      </c>
      <c r="G73">
        <v>6</v>
      </c>
      <c r="H73" t="str">
        <f t="shared" si="5"/>
        <v>県庁</v>
      </c>
      <c r="I73">
        <f t="shared" si="6"/>
        <v>0</v>
      </c>
    </row>
    <row r="74" spans="2:9" ht="13.5">
      <c r="B74" s="2">
        <f t="shared" si="4"/>
        <v>7</v>
      </c>
      <c r="C74" t="s">
        <v>108</v>
      </c>
      <c r="D74" s="2">
        <f t="shared" si="7"/>
        <v>0</v>
      </c>
      <c r="E74" s="8">
        <f>D74+(7/1000000)</f>
        <v>7E-06</v>
      </c>
      <c r="G74">
        <v>7</v>
      </c>
      <c r="H74" t="str">
        <f t="shared" si="5"/>
        <v>ｼｬﾛｰﾑ</v>
      </c>
      <c r="I74">
        <f t="shared" si="6"/>
        <v>0</v>
      </c>
    </row>
    <row r="75" spans="2:9" ht="13.5">
      <c r="B75" s="2">
        <f t="shared" si="4"/>
        <v>8</v>
      </c>
      <c r="C75" t="s">
        <v>9</v>
      </c>
      <c r="D75" s="2">
        <f t="shared" si="7"/>
        <v>0</v>
      </c>
      <c r="E75" s="8">
        <f>D75+(4/1000000)</f>
        <v>4E-06</v>
      </c>
      <c r="G75">
        <v>8</v>
      </c>
      <c r="H75" t="str">
        <f t="shared" si="5"/>
        <v>KS</v>
      </c>
      <c r="I75">
        <f t="shared" si="6"/>
        <v>0</v>
      </c>
    </row>
    <row r="76" spans="2:9" ht="13.5">
      <c r="B76" s="2">
        <f t="shared" si="4"/>
        <v>9</v>
      </c>
      <c r="C76" t="s">
        <v>19</v>
      </c>
      <c r="D76" s="2">
        <f t="shared" si="7"/>
        <v>0</v>
      </c>
      <c r="E76" s="8">
        <f>D76+(3/1000000)</f>
        <v>3E-06</v>
      </c>
      <c r="G76">
        <v>9</v>
      </c>
      <c r="H76" t="str">
        <f t="shared" si="5"/>
        <v>富士重工</v>
      </c>
      <c r="I76">
        <f t="shared" si="6"/>
        <v>0</v>
      </c>
    </row>
    <row r="77" spans="2:9" ht="13.5">
      <c r="B77" s="2">
        <f t="shared" si="4"/>
        <v>10</v>
      </c>
      <c r="C77" t="s">
        <v>111</v>
      </c>
      <c r="D77" s="2">
        <f t="shared" si="7"/>
        <v>0</v>
      </c>
      <c r="E77" s="8">
        <f>D77+(2/1000000)</f>
        <v>2E-06</v>
      </c>
      <c r="G77">
        <v>10</v>
      </c>
      <c r="H77" t="str">
        <f>VLOOKUP($G77,$B$68:$D$83,$B$1,0)</f>
        <v>ジュニア</v>
      </c>
      <c r="I77">
        <f>VLOOKUP($G77,$B$68:$D$83,$C$1,0)</f>
        <v>0</v>
      </c>
    </row>
    <row r="78" spans="2:9" ht="13.5">
      <c r="B78" s="2">
        <f aca="true" t="shared" si="8" ref="B78:B83">RANK(E78,$E$68:$E$83)</f>
        <v>11</v>
      </c>
      <c r="C78" t="s">
        <v>11</v>
      </c>
      <c r="D78" s="2">
        <f t="shared" si="7"/>
        <v>0</v>
      </c>
      <c r="E78" s="8">
        <f>D78+(1/1000000)</f>
        <v>1E-06</v>
      </c>
      <c r="G78">
        <v>11</v>
      </c>
      <c r="H78" t="str">
        <f aca="true" t="shared" si="9" ref="H78:H83">VLOOKUP($G78,$B$68:$D$83,$B$1,0)</f>
        <v>ﾎﾜｲﾄﾊﾟﾚｯﾄ</v>
      </c>
      <c r="I78">
        <f aca="true" t="shared" si="10" ref="I78:I83">VLOOKUP($G78,$B$68:$D$83,$C$1,0)</f>
        <v>0</v>
      </c>
    </row>
    <row r="79" spans="2:9" ht="13.5">
      <c r="B79" s="2">
        <f t="shared" si="8"/>
        <v>12</v>
      </c>
      <c r="C79" t="s">
        <v>58</v>
      </c>
      <c r="D79" s="2">
        <f t="shared" si="7"/>
        <v>0</v>
      </c>
      <c r="E79" s="8">
        <f>D79+(0.9/1000000)</f>
        <v>9.000000000000001E-07</v>
      </c>
      <c r="G79">
        <v>12</v>
      </c>
      <c r="H79" t="str">
        <f t="shared" si="9"/>
        <v>市役所</v>
      </c>
      <c r="I79">
        <f t="shared" si="10"/>
        <v>0</v>
      </c>
    </row>
    <row r="80" spans="2:9" ht="13.5">
      <c r="B80" s="2">
        <f t="shared" si="8"/>
        <v>13</v>
      </c>
      <c r="C80" t="s">
        <v>110</v>
      </c>
      <c r="D80" s="2">
        <f t="shared" si="7"/>
        <v>0</v>
      </c>
      <c r="E80" s="8">
        <f>D80+(0.8/1000000)</f>
        <v>8.000000000000001E-07</v>
      </c>
      <c r="G80">
        <v>13</v>
      </c>
      <c r="H80" t="str">
        <f t="shared" si="9"/>
        <v>ﾊﾟﾝｻｰ</v>
      </c>
      <c r="I80">
        <f t="shared" si="10"/>
        <v>0</v>
      </c>
    </row>
    <row r="81" spans="2:9" ht="13.5">
      <c r="B81" s="2">
        <f t="shared" si="8"/>
        <v>14</v>
      </c>
      <c r="C81" t="s">
        <v>13</v>
      </c>
      <c r="D81" s="2">
        <f t="shared" si="7"/>
        <v>0</v>
      </c>
      <c r="E81" s="8">
        <f>D81+(0.7/1000000)</f>
        <v>7E-07</v>
      </c>
      <c r="G81">
        <v>14</v>
      </c>
      <c r="H81" t="str">
        <f t="shared" si="9"/>
        <v>ｼｽﾃｨｰﾅ</v>
      </c>
      <c r="I81">
        <f t="shared" si="10"/>
        <v>0</v>
      </c>
    </row>
    <row r="82" spans="2:9" ht="13.5">
      <c r="B82" s="2">
        <f t="shared" si="8"/>
        <v>15</v>
      </c>
      <c r="C82" t="s">
        <v>316</v>
      </c>
      <c r="D82" s="2">
        <f>SUMIF(E$45:E$57,C82,I$45:I$57)</f>
        <v>0</v>
      </c>
      <c r="E82" s="8">
        <f>D82+(0.6/1000000)</f>
        <v>6E-07</v>
      </c>
      <c r="G82">
        <v>15</v>
      </c>
      <c r="H82" t="str">
        <f t="shared" si="9"/>
        <v>ＴＳＣ</v>
      </c>
      <c r="I82">
        <f t="shared" si="10"/>
        <v>0</v>
      </c>
    </row>
    <row r="83" spans="2:9" ht="13.5">
      <c r="B83" s="2">
        <f t="shared" si="8"/>
        <v>16</v>
      </c>
      <c r="C83" t="s">
        <v>328</v>
      </c>
      <c r="D83" s="2">
        <f>SUMIF(E$45:E$59,C83,I$45:I$59)</f>
        <v>0</v>
      </c>
      <c r="E83" s="8">
        <f>D83+(0.5/1000000)</f>
        <v>5E-07</v>
      </c>
      <c r="G83">
        <v>16</v>
      </c>
      <c r="H83" t="str">
        <f t="shared" si="9"/>
        <v>ＩＣＩ</v>
      </c>
      <c r="I83">
        <f t="shared" si="10"/>
        <v>0</v>
      </c>
    </row>
    <row r="84" spans="4:9" ht="13.5">
      <c r="D84" s="2">
        <f>SUM(D68:D83)</f>
        <v>0</v>
      </c>
      <c r="I84" s="2">
        <f>SUM(I68:I83)</f>
        <v>0</v>
      </c>
    </row>
  </sheetData>
  <mergeCells count="3">
    <mergeCell ref="D67:E67"/>
    <mergeCell ref="A20:I20"/>
    <mergeCell ref="A21:B21"/>
  </mergeCells>
  <printOptions/>
  <pageMargins left="0.7479166666666667" right="0.7479166666666667" top="0.61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A48"/>
  <sheetViews>
    <sheetView tabSelected="1" workbookViewId="0" topLeftCell="A1">
      <selection activeCell="C2" sqref="C2"/>
    </sheetView>
  </sheetViews>
  <sheetFormatPr defaultColWidth="9.00390625" defaultRowHeight="13.5"/>
  <cols>
    <col min="1" max="1" width="3.875" style="0" customWidth="1"/>
    <col min="2" max="2" width="4.125" style="0" customWidth="1"/>
    <col min="3" max="3" width="11.375" style="0" customWidth="1"/>
    <col min="4" max="19" width="3.625" style="0" customWidth="1"/>
    <col min="20" max="21" width="5.00390625" style="0" customWidth="1"/>
    <col min="22" max="23" width="5.375" style="0" customWidth="1"/>
    <col min="24" max="24" width="8.875" style="0" customWidth="1"/>
    <col min="25" max="25" width="10.125" style="0" customWidth="1"/>
  </cols>
  <sheetData>
    <row r="1" spans="2:23" ht="6.75" customHeight="1">
      <c r="B1" s="15">
        <v>1</v>
      </c>
      <c r="C1" s="15">
        <v>2</v>
      </c>
      <c r="D1" s="15">
        <v>3</v>
      </c>
      <c r="E1" s="15">
        <v>4</v>
      </c>
      <c r="F1" s="15">
        <v>5</v>
      </c>
      <c r="G1" s="15">
        <v>6</v>
      </c>
      <c r="H1" s="15">
        <v>7</v>
      </c>
      <c r="I1" s="15">
        <v>8</v>
      </c>
      <c r="J1" s="15">
        <v>9</v>
      </c>
      <c r="K1" s="15">
        <v>10</v>
      </c>
      <c r="L1" s="15">
        <v>11</v>
      </c>
      <c r="M1" s="15">
        <v>12</v>
      </c>
      <c r="N1" s="15">
        <v>13</v>
      </c>
      <c r="O1" s="15">
        <v>14</v>
      </c>
      <c r="P1" s="15">
        <v>15</v>
      </c>
      <c r="Q1" s="15">
        <v>16</v>
      </c>
      <c r="R1" s="15">
        <v>17</v>
      </c>
      <c r="S1" s="15">
        <v>18</v>
      </c>
      <c r="T1" s="15">
        <v>19</v>
      </c>
      <c r="U1" s="15">
        <v>20</v>
      </c>
      <c r="V1" s="15"/>
      <c r="W1" s="15"/>
    </row>
    <row r="2" spans="2:23" ht="18.75" customHeight="1">
      <c r="B2" s="15"/>
      <c r="C2" s="16" t="s">
        <v>342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2:25" ht="13.5">
      <c r="B3" s="83"/>
      <c r="C3" s="82" t="s">
        <v>98</v>
      </c>
      <c r="D3" s="88" t="s">
        <v>341</v>
      </c>
      <c r="E3" s="89"/>
      <c r="F3" s="82" t="s">
        <v>130</v>
      </c>
      <c r="G3" s="82"/>
      <c r="H3" s="82" t="s">
        <v>112</v>
      </c>
      <c r="I3" s="82"/>
      <c r="J3" s="82" t="s">
        <v>114</v>
      </c>
      <c r="K3" s="82"/>
      <c r="L3" s="82" t="s">
        <v>131</v>
      </c>
      <c r="M3" s="82"/>
      <c r="N3" s="82" t="s">
        <v>132</v>
      </c>
      <c r="O3" s="82"/>
      <c r="P3" s="82" t="s">
        <v>133</v>
      </c>
      <c r="Q3" s="82"/>
      <c r="R3" s="82" t="s">
        <v>134</v>
      </c>
      <c r="S3" s="82"/>
      <c r="T3" s="82" t="s">
        <v>135</v>
      </c>
      <c r="U3" s="82"/>
      <c r="V3" s="86" t="s">
        <v>95</v>
      </c>
      <c r="W3" s="84" t="s">
        <v>136</v>
      </c>
      <c r="Y3" s="41"/>
    </row>
    <row r="4" spans="2:27" ht="13.5">
      <c r="B4" s="83"/>
      <c r="C4" s="82"/>
      <c r="D4" s="13" t="s">
        <v>128</v>
      </c>
      <c r="E4" s="13" t="s">
        <v>129</v>
      </c>
      <c r="F4" s="13" t="s">
        <v>128</v>
      </c>
      <c r="G4" s="13" t="s">
        <v>129</v>
      </c>
      <c r="H4" s="13" t="s">
        <v>128</v>
      </c>
      <c r="I4" s="13" t="s">
        <v>129</v>
      </c>
      <c r="J4" s="13" t="s">
        <v>128</v>
      </c>
      <c r="K4" s="13" t="s">
        <v>129</v>
      </c>
      <c r="L4" s="13" t="s">
        <v>128</v>
      </c>
      <c r="M4" s="13" t="s">
        <v>129</v>
      </c>
      <c r="N4" s="13" t="s">
        <v>128</v>
      </c>
      <c r="O4" s="13" t="s">
        <v>129</v>
      </c>
      <c r="P4" s="13" t="s">
        <v>128</v>
      </c>
      <c r="Q4" s="13" t="s">
        <v>129</v>
      </c>
      <c r="R4" s="13" t="s">
        <v>128</v>
      </c>
      <c r="S4" s="13" t="s">
        <v>129</v>
      </c>
      <c r="T4" s="13" t="s">
        <v>128</v>
      </c>
      <c r="U4" s="13" t="s">
        <v>129</v>
      </c>
      <c r="V4" s="87"/>
      <c r="W4" s="85"/>
      <c r="Y4" s="41"/>
      <c r="AA4" t="s">
        <v>218</v>
      </c>
    </row>
    <row r="5" spans="3:27" ht="17.25" customHeight="1">
      <c r="C5" s="79" t="str">
        <f aca="true" t="shared" si="0" ref="C5:T5">VLOOKUP($X5,$A$31:$V$46,D$1,0)</f>
        <v>宇都宮</v>
      </c>
      <c r="D5" s="14">
        <f t="shared" si="0"/>
        <v>18</v>
      </c>
      <c r="E5" s="14">
        <f t="shared" si="0"/>
        <v>0</v>
      </c>
      <c r="F5" s="14">
        <f t="shared" si="0"/>
        <v>0</v>
      </c>
      <c r="G5" s="14">
        <f t="shared" si="0"/>
        <v>0</v>
      </c>
      <c r="H5" s="14">
        <f t="shared" si="0"/>
        <v>9</v>
      </c>
      <c r="I5" s="14">
        <f t="shared" si="0"/>
        <v>0</v>
      </c>
      <c r="J5" s="14">
        <f t="shared" si="0"/>
        <v>0</v>
      </c>
      <c r="K5" s="14">
        <f t="shared" si="0"/>
        <v>0</v>
      </c>
      <c r="L5" s="14">
        <f t="shared" si="0"/>
        <v>16</v>
      </c>
      <c r="M5" s="14">
        <f t="shared" si="0"/>
        <v>0</v>
      </c>
      <c r="N5" s="14">
        <f t="shared" si="0"/>
        <v>19</v>
      </c>
      <c r="O5" s="14">
        <f t="shared" si="0"/>
        <v>0</v>
      </c>
      <c r="P5" s="14">
        <f t="shared" si="0"/>
        <v>0</v>
      </c>
      <c r="Q5" s="14">
        <f t="shared" si="0"/>
        <v>0</v>
      </c>
      <c r="R5" s="14">
        <f t="shared" si="0"/>
        <v>9</v>
      </c>
      <c r="S5" s="14">
        <f>VLOOKUP($X5,$A$31:$V$46,T$1,0)</f>
        <v>0</v>
      </c>
      <c r="T5" s="14">
        <f t="shared" si="0"/>
        <v>71</v>
      </c>
      <c r="U5" s="14">
        <f>SUM(E5,G5,I5,K5,M5,O5,Q5,S5)</f>
        <v>0</v>
      </c>
      <c r="V5" s="14">
        <f>SUM(T5:U5)</f>
        <v>71</v>
      </c>
      <c r="W5" s="14">
        <v>1</v>
      </c>
      <c r="X5" s="14">
        <v>1</v>
      </c>
      <c r="Y5" s="18"/>
      <c r="AA5">
        <v>2</v>
      </c>
    </row>
    <row r="6" spans="3:27" ht="17.25" customHeight="1">
      <c r="C6" s="79" t="str">
        <f aca="true" t="shared" si="1" ref="C6:T6">VLOOKUP($X6,$A$31:$V$46,D$1,0)</f>
        <v>ﾌﾛｲﾃﾞ</v>
      </c>
      <c r="D6" s="14">
        <f t="shared" si="1"/>
        <v>0</v>
      </c>
      <c r="E6" s="14">
        <f t="shared" si="1"/>
        <v>0</v>
      </c>
      <c r="F6" s="14">
        <f t="shared" si="1"/>
        <v>9</v>
      </c>
      <c r="G6" s="14">
        <f t="shared" si="1"/>
        <v>0</v>
      </c>
      <c r="H6" s="14">
        <f t="shared" si="1"/>
        <v>4</v>
      </c>
      <c r="I6" s="14">
        <f t="shared" si="1"/>
        <v>0</v>
      </c>
      <c r="J6" s="14">
        <f t="shared" si="1"/>
        <v>6</v>
      </c>
      <c r="K6" s="14">
        <f t="shared" si="1"/>
        <v>0</v>
      </c>
      <c r="L6" s="14">
        <f t="shared" si="1"/>
        <v>15</v>
      </c>
      <c r="M6" s="14">
        <f t="shared" si="1"/>
        <v>0</v>
      </c>
      <c r="N6" s="14">
        <f t="shared" si="1"/>
        <v>15</v>
      </c>
      <c r="O6" s="14">
        <f t="shared" si="1"/>
        <v>0</v>
      </c>
      <c r="P6" s="14">
        <f t="shared" si="1"/>
        <v>15</v>
      </c>
      <c r="Q6" s="14">
        <f t="shared" si="1"/>
        <v>0</v>
      </c>
      <c r="R6" s="14">
        <f t="shared" si="1"/>
        <v>5</v>
      </c>
      <c r="S6" s="14">
        <f t="shared" si="1"/>
        <v>0</v>
      </c>
      <c r="T6" s="14">
        <f t="shared" si="1"/>
        <v>69</v>
      </c>
      <c r="U6" s="14">
        <f aca="true" t="shared" si="2" ref="U6:U20">SUM(E6,G6,I6,K6,M6,O6,Q6,S6)</f>
        <v>0</v>
      </c>
      <c r="V6" s="14">
        <f aca="true" t="shared" si="3" ref="V6:V20">SUM(T6:U6)</f>
        <v>69</v>
      </c>
      <c r="W6" s="14">
        <v>2</v>
      </c>
      <c r="X6" s="14">
        <v>2</v>
      </c>
      <c r="Y6" s="18"/>
      <c r="AA6">
        <v>2</v>
      </c>
    </row>
    <row r="7" spans="3:27" ht="17.25" customHeight="1">
      <c r="C7" s="79" t="str">
        <f aca="true" t="shared" si="4" ref="C7:T7">VLOOKUP($X7,$A$31:$V$46,D$1,0)</f>
        <v>パワー</v>
      </c>
      <c r="D7" s="14">
        <f t="shared" si="4"/>
        <v>0</v>
      </c>
      <c r="E7" s="14">
        <f t="shared" si="4"/>
        <v>0</v>
      </c>
      <c r="F7" s="14">
        <f t="shared" si="4"/>
        <v>0</v>
      </c>
      <c r="G7" s="14">
        <f t="shared" si="4"/>
        <v>0</v>
      </c>
      <c r="H7" s="14">
        <f t="shared" si="4"/>
        <v>1</v>
      </c>
      <c r="I7" s="14">
        <f t="shared" si="4"/>
        <v>0</v>
      </c>
      <c r="J7" s="14">
        <f t="shared" si="4"/>
        <v>0</v>
      </c>
      <c r="K7" s="14">
        <f t="shared" si="4"/>
        <v>0</v>
      </c>
      <c r="L7" s="14">
        <f t="shared" si="4"/>
        <v>5</v>
      </c>
      <c r="M7" s="14">
        <f t="shared" si="4"/>
        <v>0</v>
      </c>
      <c r="N7" s="14">
        <f t="shared" si="4"/>
        <v>17</v>
      </c>
      <c r="O7" s="14">
        <f t="shared" si="4"/>
        <v>0</v>
      </c>
      <c r="P7" s="14">
        <f t="shared" si="4"/>
        <v>10</v>
      </c>
      <c r="Q7" s="14">
        <f t="shared" si="4"/>
        <v>0</v>
      </c>
      <c r="R7" s="14">
        <f t="shared" si="4"/>
        <v>21</v>
      </c>
      <c r="S7" s="14">
        <f t="shared" si="4"/>
        <v>0</v>
      </c>
      <c r="T7" s="14">
        <f t="shared" si="4"/>
        <v>54</v>
      </c>
      <c r="U7" s="14">
        <f t="shared" si="2"/>
        <v>0</v>
      </c>
      <c r="V7" s="14">
        <f t="shared" si="3"/>
        <v>54</v>
      </c>
      <c r="W7" s="14">
        <v>3</v>
      </c>
      <c r="X7" s="14">
        <v>3</v>
      </c>
      <c r="Y7" s="18"/>
      <c r="AA7">
        <v>2</v>
      </c>
    </row>
    <row r="8" spans="3:27" ht="17.25" customHeight="1">
      <c r="C8" s="79" t="str">
        <f aca="true" t="shared" si="5" ref="C8:T8">VLOOKUP($X8,$A$31:$V$46,D$1,0)</f>
        <v>R&amp;D</v>
      </c>
      <c r="D8" s="14">
        <f t="shared" si="5"/>
        <v>5</v>
      </c>
      <c r="E8" s="14">
        <f t="shared" si="5"/>
        <v>0</v>
      </c>
      <c r="F8" s="14">
        <f t="shared" si="5"/>
        <v>8</v>
      </c>
      <c r="G8" s="14">
        <f t="shared" si="5"/>
        <v>0</v>
      </c>
      <c r="H8" s="14">
        <f t="shared" si="5"/>
        <v>13</v>
      </c>
      <c r="I8" s="14">
        <f t="shared" si="5"/>
        <v>0</v>
      </c>
      <c r="J8" s="14">
        <f t="shared" si="5"/>
        <v>2</v>
      </c>
      <c r="K8" s="14">
        <f t="shared" si="5"/>
        <v>0</v>
      </c>
      <c r="L8" s="14">
        <f t="shared" si="5"/>
        <v>0</v>
      </c>
      <c r="M8" s="14">
        <f t="shared" si="5"/>
        <v>0</v>
      </c>
      <c r="N8" s="14">
        <f t="shared" si="5"/>
        <v>0</v>
      </c>
      <c r="O8" s="14">
        <f t="shared" si="5"/>
        <v>0</v>
      </c>
      <c r="P8" s="14">
        <f t="shared" si="5"/>
        <v>5</v>
      </c>
      <c r="Q8" s="14">
        <f t="shared" si="5"/>
        <v>0</v>
      </c>
      <c r="R8" s="14">
        <f t="shared" si="5"/>
        <v>0</v>
      </c>
      <c r="S8" s="14">
        <f t="shared" si="5"/>
        <v>0</v>
      </c>
      <c r="T8" s="14">
        <f t="shared" si="5"/>
        <v>33</v>
      </c>
      <c r="U8" s="14">
        <f t="shared" si="2"/>
        <v>0</v>
      </c>
      <c r="V8" s="14">
        <f t="shared" si="3"/>
        <v>33</v>
      </c>
      <c r="W8" s="14">
        <v>4</v>
      </c>
      <c r="X8" s="14">
        <v>4</v>
      </c>
      <c r="Y8" s="18"/>
      <c r="AA8">
        <v>2</v>
      </c>
    </row>
    <row r="9" spans="3:27" ht="17.25" customHeight="1">
      <c r="C9" s="79" t="str">
        <f aca="true" t="shared" si="6" ref="C9:T9">VLOOKUP($X9,$A$31:$V$46,D$1,0)</f>
        <v>ｼｬﾛｰﾑ</v>
      </c>
      <c r="D9" s="14">
        <f t="shared" si="6"/>
        <v>9</v>
      </c>
      <c r="E9" s="14">
        <f t="shared" si="6"/>
        <v>0</v>
      </c>
      <c r="F9" s="14">
        <f t="shared" si="6"/>
        <v>0</v>
      </c>
      <c r="G9" s="14">
        <f t="shared" si="6"/>
        <v>0</v>
      </c>
      <c r="H9" s="14">
        <f t="shared" si="6"/>
        <v>0</v>
      </c>
      <c r="I9" s="14">
        <f t="shared" si="6"/>
        <v>0</v>
      </c>
      <c r="J9" s="14">
        <f t="shared" si="6"/>
        <v>7</v>
      </c>
      <c r="K9" s="14">
        <f t="shared" si="6"/>
        <v>0</v>
      </c>
      <c r="L9" s="14">
        <f t="shared" si="6"/>
        <v>12</v>
      </c>
      <c r="M9" s="14">
        <f t="shared" si="6"/>
        <v>0</v>
      </c>
      <c r="N9" s="14">
        <f t="shared" si="6"/>
        <v>0</v>
      </c>
      <c r="O9" s="14">
        <f t="shared" si="6"/>
        <v>0</v>
      </c>
      <c r="P9" s="14">
        <f t="shared" si="6"/>
        <v>0</v>
      </c>
      <c r="Q9" s="14">
        <f t="shared" si="6"/>
        <v>0</v>
      </c>
      <c r="R9" s="14">
        <f t="shared" si="6"/>
        <v>0</v>
      </c>
      <c r="S9" s="14">
        <f t="shared" si="6"/>
        <v>0</v>
      </c>
      <c r="T9" s="14">
        <f t="shared" si="6"/>
        <v>28</v>
      </c>
      <c r="U9" s="14">
        <f t="shared" si="2"/>
        <v>0</v>
      </c>
      <c r="V9" s="14">
        <f t="shared" si="3"/>
        <v>28</v>
      </c>
      <c r="W9" s="14">
        <v>5</v>
      </c>
      <c r="X9" s="14">
        <v>5</v>
      </c>
      <c r="Y9" s="18"/>
      <c r="AA9">
        <v>2</v>
      </c>
    </row>
    <row r="10" spans="3:27" ht="17.25" customHeight="1">
      <c r="C10" s="79" t="str">
        <f aca="true" t="shared" si="7" ref="C10:T10">VLOOKUP($X10,$A$31:$V$46,D$1,0)</f>
        <v>ﾎﾜｲﾄﾊﾟﾚｯﾄ</v>
      </c>
      <c r="D10" s="14">
        <f t="shared" si="7"/>
        <v>0</v>
      </c>
      <c r="E10" s="14">
        <f t="shared" si="7"/>
        <v>0</v>
      </c>
      <c r="F10" s="14">
        <f t="shared" si="7"/>
        <v>10</v>
      </c>
      <c r="G10" s="14">
        <f t="shared" si="7"/>
        <v>0</v>
      </c>
      <c r="H10" s="14">
        <f t="shared" si="7"/>
        <v>0</v>
      </c>
      <c r="I10" s="14">
        <f t="shared" si="7"/>
        <v>0</v>
      </c>
      <c r="J10" s="14">
        <f t="shared" si="7"/>
        <v>3</v>
      </c>
      <c r="K10" s="14">
        <f t="shared" si="7"/>
        <v>0</v>
      </c>
      <c r="L10" s="14">
        <f t="shared" si="7"/>
        <v>0</v>
      </c>
      <c r="M10" s="14">
        <f t="shared" si="7"/>
        <v>0</v>
      </c>
      <c r="N10" s="14">
        <f t="shared" si="7"/>
        <v>0</v>
      </c>
      <c r="O10" s="14">
        <f t="shared" si="7"/>
        <v>0</v>
      </c>
      <c r="P10" s="14">
        <f t="shared" si="7"/>
        <v>0</v>
      </c>
      <c r="Q10" s="14">
        <f t="shared" si="7"/>
        <v>0</v>
      </c>
      <c r="R10" s="14">
        <f t="shared" si="7"/>
        <v>10</v>
      </c>
      <c r="S10" s="14">
        <f t="shared" si="7"/>
        <v>0</v>
      </c>
      <c r="T10" s="14">
        <f t="shared" si="7"/>
        <v>23</v>
      </c>
      <c r="U10" s="14">
        <f t="shared" si="2"/>
        <v>0</v>
      </c>
      <c r="V10" s="14">
        <f t="shared" si="3"/>
        <v>23</v>
      </c>
      <c r="W10" s="14">
        <v>6</v>
      </c>
      <c r="X10" s="14">
        <v>6</v>
      </c>
      <c r="Y10" s="18"/>
      <c r="AA10">
        <v>1</v>
      </c>
    </row>
    <row r="11" spans="3:27" ht="17.25" customHeight="1">
      <c r="C11" s="79" t="str">
        <f aca="true" t="shared" si="8" ref="C11:C20">VLOOKUP($X11,$A$31:$V$46,D$1,0)</f>
        <v>ＩＣＩ</v>
      </c>
      <c r="D11" s="14">
        <f aca="true" t="shared" si="9" ref="D11:T11">VLOOKUP($X11,$A$31:$V$46,E$1,0)</f>
        <v>13</v>
      </c>
      <c r="E11" s="14">
        <f t="shared" si="9"/>
        <v>0</v>
      </c>
      <c r="F11" s="14">
        <f t="shared" si="9"/>
        <v>0</v>
      </c>
      <c r="G11" s="14">
        <f t="shared" si="9"/>
        <v>0</v>
      </c>
      <c r="H11" s="14">
        <f t="shared" si="9"/>
        <v>10</v>
      </c>
      <c r="I11" s="14">
        <f t="shared" si="9"/>
        <v>0</v>
      </c>
      <c r="J11" s="14">
        <f t="shared" si="9"/>
        <v>0</v>
      </c>
      <c r="K11" s="14">
        <f t="shared" si="9"/>
        <v>0</v>
      </c>
      <c r="L11" s="14">
        <f t="shared" si="9"/>
        <v>0</v>
      </c>
      <c r="M11" s="14">
        <f t="shared" si="9"/>
        <v>0</v>
      </c>
      <c r="N11" s="14">
        <f t="shared" si="9"/>
        <v>0</v>
      </c>
      <c r="O11" s="14">
        <f t="shared" si="9"/>
        <v>0</v>
      </c>
      <c r="P11" s="14">
        <f t="shared" si="9"/>
        <v>0</v>
      </c>
      <c r="Q11" s="14">
        <f t="shared" si="9"/>
        <v>0</v>
      </c>
      <c r="R11" s="14">
        <f t="shared" si="9"/>
        <v>0</v>
      </c>
      <c r="S11" s="14">
        <f t="shared" si="9"/>
        <v>0</v>
      </c>
      <c r="T11" s="14">
        <f t="shared" si="9"/>
        <v>23</v>
      </c>
      <c r="U11" s="14">
        <f t="shared" si="2"/>
        <v>0</v>
      </c>
      <c r="V11" s="14">
        <f t="shared" si="3"/>
        <v>23</v>
      </c>
      <c r="W11" s="14">
        <v>6</v>
      </c>
      <c r="X11" s="14">
        <v>7</v>
      </c>
      <c r="Y11" s="18"/>
      <c r="AA11">
        <v>1</v>
      </c>
    </row>
    <row r="12" spans="3:27" ht="17.25" customHeight="1">
      <c r="C12" s="79" t="str">
        <f t="shared" si="8"/>
        <v>県庁</v>
      </c>
      <c r="D12" s="14">
        <f aca="true" t="shared" si="10" ref="D12:T12">VLOOKUP($X12,$A$31:$V$46,E$1,0)</f>
        <v>0</v>
      </c>
      <c r="E12" s="14">
        <f t="shared" si="10"/>
        <v>0</v>
      </c>
      <c r="F12" s="14">
        <f t="shared" si="10"/>
        <v>0</v>
      </c>
      <c r="G12" s="14">
        <f t="shared" si="10"/>
        <v>0</v>
      </c>
      <c r="H12" s="14">
        <f t="shared" si="10"/>
        <v>0</v>
      </c>
      <c r="I12" s="14">
        <f t="shared" si="10"/>
        <v>0</v>
      </c>
      <c r="J12" s="14">
        <f t="shared" si="10"/>
        <v>16</v>
      </c>
      <c r="K12" s="14">
        <f t="shared" si="10"/>
        <v>0</v>
      </c>
      <c r="L12" s="14">
        <f t="shared" si="10"/>
        <v>5</v>
      </c>
      <c r="M12" s="14">
        <f t="shared" si="10"/>
        <v>0</v>
      </c>
      <c r="N12" s="14">
        <f t="shared" si="10"/>
        <v>0</v>
      </c>
      <c r="O12" s="14">
        <f t="shared" si="10"/>
        <v>0</v>
      </c>
      <c r="P12" s="14">
        <f t="shared" si="10"/>
        <v>0</v>
      </c>
      <c r="Q12" s="14">
        <f t="shared" si="10"/>
        <v>0</v>
      </c>
      <c r="R12" s="14">
        <f t="shared" si="10"/>
        <v>0</v>
      </c>
      <c r="S12" s="14">
        <f t="shared" si="10"/>
        <v>0</v>
      </c>
      <c r="T12" s="14">
        <f t="shared" si="10"/>
        <v>21</v>
      </c>
      <c r="U12" s="14">
        <f t="shared" si="2"/>
        <v>0</v>
      </c>
      <c r="V12" s="14">
        <f t="shared" si="3"/>
        <v>21</v>
      </c>
      <c r="W12" s="14">
        <v>8</v>
      </c>
      <c r="X12" s="14">
        <v>8</v>
      </c>
      <c r="Y12" s="18"/>
      <c r="AA12">
        <v>1</v>
      </c>
    </row>
    <row r="13" spans="3:27" ht="17.25" customHeight="1">
      <c r="C13" s="79" t="str">
        <f t="shared" si="8"/>
        <v>富士重工</v>
      </c>
      <c r="D13" s="14">
        <f aca="true" t="shared" si="11" ref="D13:T13">VLOOKUP($X13,$A$31:$V$46,E$1,0)</f>
        <v>0</v>
      </c>
      <c r="E13" s="14">
        <f t="shared" si="11"/>
        <v>0</v>
      </c>
      <c r="F13" s="14">
        <f t="shared" si="11"/>
        <v>7</v>
      </c>
      <c r="G13" s="14">
        <f t="shared" si="11"/>
        <v>0</v>
      </c>
      <c r="H13" s="14">
        <f t="shared" si="11"/>
        <v>0</v>
      </c>
      <c r="I13" s="14">
        <f t="shared" si="11"/>
        <v>0</v>
      </c>
      <c r="J13" s="14">
        <f t="shared" si="11"/>
        <v>12</v>
      </c>
      <c r="K13" s="14">
        <f t="shared" si="11"/>
        <v>0</v>
      </c>
      <c r="L13" s="14">
        <f t="shared" si="11"/>
        <v>2</v>
      </c>
      <c r="M13" s="14">
        <f t="shared" si="11"/>
        <v>0</v>
      </c>
      <c r="N13" s="14">
        <f t="shared" si="11"/>
        <v>0</v>
      </c>
      <c r="O13" s="14">
        <f t="shared" si="11"/>
        <v>0</v>
      </c>
      <c r="P13" s="14">
        <f t="shared" si="11"/>
        <v>0</v>
      </c>
      <c r="Q13" s="14">
        <f t="shared" si="11"/>
        <v>0</v>
      </c>
      <c r="R13" s="14">
        <f t="shared" si="11"/>
        <v>0</v>
      </c>
      <c r="S13" s="14">
        <f t="shared" si="11"/>
        <v>0</v>
      </c>
      <c r="T13" s="14">
        <f t="shared" si="11"/>
        <v>21</v>
      </c>
      <c r="U13" s="14">
        <f t="shared" si="2"/>
        <v>0</v>
      </c>
      <c r="V13" s="14">
        <f t="shared" si="3"/>
        <v>21</v>
      </c>
      <c r="W13" s="14">
        <v>8</v>
      </c>
      <c r="X13" s="14">
        <v>9</v>
      </c>
      <c r="Y13" s="18"/>
      <c r="AA13">
        <v>1</v>
      </c>
    </row>
    <row r="14" spans="3:25" ht="17.25" customHeight="1">
      <c r="C14" s="79" t="str">
        <f t="shared" si="8"/>
        <v>KS</v>
      </c>
      <c r="D14" s="14">
        <f aca="true" t="shared" si="12" ref="D14:T14">VLOOKUP($X14,$A$31:$V$46,E$1,0)</f>
        <v>0</v>
      </c>
      <c r="E14" s="14">
        <f t="shared" si="12"/>
        <v>0</v>
      </c>
      <c r="F14" s="14">
        <f t="shared" si="12"/>
        <v>0</v>
      </c>
      <c r="G14" s="14">
        <f t="shared" si="12"/>
        <v>0</v>
      </c>
      <c r="H14" s="14">
        <f t="shared" si="12"/>
        <v>3</v>
      </c>
      <c r="I14" s="14">
        <f t="shared" si="12"/>
        <v>0</v>
      </c>
      <c r="J14" s="14">
        <f t="shared" si="12"/>
        <v>0</v>
      </c>
      <c r="K14" s="14">
        <f t="shared" si="12"/>
        <v>0</v>
      </c>
      <c r="L14" s="14">
        <f t="shared" si="12"/>
        <v>0</v>
      </c>
      <c r="M14" s="14">
        <f t="shared" si="12"/>
        <v>0</v>
      </c>
      <c r="N14" s="14">
        <f t="shared" si="12"/>
        <v>4</v>
      </c>
      <c r="O14" s="14">
        <f t="shared" si="12"/>
        <v>0</v>
      </c>
      <c r="P14" s="14">
        <f t="shared" si="12"/>
        <v>9</v>
      </c>
      <c r="Q14" s="14">
        <f t="shared" si="12"/>
        <v>0</v>
      </c>
      <c r="R14" s="14">
        <f t="shared" si="12"/>
        <v>0</v>
      </c>
      <c r="S14" s="14">
        <f t="shared" si="12"/>
        <v>0</v>
      </c>
      <c r="T14" s="14">
        <f t="shared" si="12"/>
        <v>16</v>
      </c>
      <c r="U14" s="14">
        <f t="shared" si="2"/>
        <v>0</v>
      </c>
      <c r="V14" s="14">
        <f t="shared" si="3"/>
        <v>16</v>
      </c>
      <c r="W14" s="14">
        <v>10</v>
      </c>
      <c r="X14" s="14">
        <v>10</v>
      </c>
      <c r="Y14" s="18"/>
    </row>
    <row r="15" spans="3:27" ht="17.25" customHeight="1">
      <c r="C15" s="79" t="str">
        <f t="shared" si="8"/>
        <v>ｼｽﾃｨｰﾅ</v>
      </c>
      <c r="D15" s="14">
        <f aca="true" t="shared" si="13" ref="D15:T15">VLOOKUP($X15,$A$31:$V$46,E$1,0)</f>
        <v>0</v>
      </c>
      <c r="E15" s="14">
        <f t="shared" si="13"/>
        <v>0</v>
      </c>
      <c r="F15" s="14">
        <f t="shared" si="13"/>
        <v>0</v>
      </c>
      <c r="G15" s="14">
        <f t="shared" si="13"/>
        <v>0</v>
      </c>
      <c r="H15" s="14">
        <f t="shared" si="13"/>
        <v>7</v>
      </c>
      <c r="I15" s="14">
        <f t="shared" si="13"/>
        <v>0</v>
      </c>
      <c r="J15" s="14">
        <f t="shared" si="13"/>
        <v>9</v>
      </c>
      <c r="K15" s="14">
        <f t="shared" si="13"/>
        <v>0</v>
      </c>
      <c r="L15" s="14">
        <f t="shared" si="13"/>
        <v>0</v>
      </c>
      <c r="M15" s="14">
        <f t="shared" si="13"/>
        <v>0</v>
      </c>
      <c r="N15" s="14">
        <f t="shared" si="13"/>
        <v>0</v>
      </c>
      <c r="O15" s="14">
        <f t="shared" si="13"/>
        <v>0</v>
      </c>
      <c r="P15" s="14">
        <f t="shared" si="13"/>
        <v>0</v>
      </c>
      <c r="Q15" s="14">
        <f t="shared" si="13"/>
        <v>0</v>
      </c>
      <c r="R15" s="14">
        <f t="shared" si="13"/>
        <v>0</v>
      </c>
      <c r="S15" s="14">
        <f t="shared" si="13"/>
        <v>0</v>
      </c>
      <c r="T15" s="14">
        <f t="shared" si="13"/>
        <v>16</v>
      </c>
      <c r="U15" s="14">
        <f t="shared" si="2"/>
        <v>0</v>
      </c>
      <c r="V15" s="14">
        <f t="shared" si="3"/>
        <v>16</v>
      </c>
      <c r="W15" s="14">
        <v>11</v>
      </c>
      <c r="X15" s="14">
        <v>11</v>
      </c>
      <c r="Y15" s="18"/>
      <c r="AA15">
        <v>1</v>
      </c>
    </row>
    <row r="16" spans="3:25" ht="17.25" customHeight="1">
      <c r="C16" s="79" t="str">
        <f t="shared" si="8"/>
        <v>tsc</v>
      </c>
      <c r="D16" s="14">
        <f aca="true" t="shared" si="14" ref="D16:T16">VLOOKUP($X16,$A$31:$V$46,E$1,0)</f>
        <v>0</v>
      </c>
      <c r="E16" s="14">
        <f t="shared" si="14"/>
        <v>0</v>
      </c>
      <c r="F16" s="14">
        <f t="shared" si="14"/>
        <v>11</v>
      </c>
      <c r="G16" s="14">
        <f t="shared" si="14"/>
        <v>0</v>
      </c>
      <c r="H16" s="14">
        <f t="shared" si="14"/>
        <v>0</v>
      </c>
      <c r="I16" s="14">
        <f t="shared" si="14"/>
        <v>0</v>
      </c>
      <c r="J16" s="14">
        <f t="shared" si="14"/>
        <v>0</v>
      </c>
      <c r="K16" s="14">
        <f t="shared" si="14"/>
        <v>0</v>
      </c>
      <c r="L16" s="14">
        <f t="shared" si="14"/>
        <v>0</v>
      </c>
      <c r="M16" s="14">
        <f t="shared" si="14"/>
        <v>0</v>
      </c>
      <c r="N16" s="14">
        <f t="shared" si="14"/>
        <v>0</v>
      </c>
      <c r="O16" s="14">
        <f t="shared" si="14"/>
        <v>0</v>
      </c>
      <c r="P16" s="14">
        <f t="shared" si="14"/>
        <v>0</v>
      </c>
      <c r="Q16" s="14">
        <f t="shared" si="14"/>
        <v>0</v>
      </c>
      <c r="R16" s="14">
        <f t="shared" si="14"/>
        <v>0</v>
      </c>
      <c r="S16" s="14">
        <f t="shared" si="14"/>
        <v>0</v>
      </c>
      <c r="T16" s="14">
        <f t="shared" si="14"/>
        <v>11</v>
      </c>
      <c r="U16" s="14">
        <f t="shared" si="2"/>
        <v>0</v>
      </c>
      <c r="V16" s="14">
        <f t="shared" si="3"/>
        <v>11</v>
      </c>
      <c r="W16" s="14">
        <v>12</v>
      </c>
      <c r="X16" s="14">
        <v>12</v>
      </c>
      <c r="Y16" s="18"/>
    </row>
    <row r="17" spans="3:25" ht="17.25" customHeight="1">
      <c r="C17" s="79" t="str">
        <f t="shared" si="8"/>
        <v>パンサー</v>
      </c>
      <c r="D17" s="14">
        <f aca="true" t="shared" si="15" ref="D17:T17">VLOOKUP($X17,$A$31:$V$46,E$1,0)</f>
        <v>0</v>
      </c>
      <c r="E17" s="14">
        <f t="shared" si="15"/>
        <v>0</v>
      </c>
      <c r="F17" s="14">
        <f t="shared" si="15"/>
        <v>0</v>
      </c>
      <c r="G17" s="14">
        <f t="shared" si="15"/>
        <v>0</v>
      </c>
      <c r="H17" s="14">
        <f t="shared" si="15"/>
        <v>8</v>
      </c>
      <c r="I17" s="14">
        <f t="shared" si="15"/>
        <v>0</v>
      </c>
      <c r="J17" s="14">
        <f t="shared" si="15"/>
        <v>0</v>
      </c>
      <c r="K17" s="14">
        <f t="shared" si="15"/>
        <v>0</v>
      </c>
      <c r="L17" s="14">
        <f t="shared" si="15"/>
        <v>0</v>
      </c>
      <c r="M17" s="14">
        <f t="shared" si="15"/>
        <v>0</v>
      </c>
      <c r="N17" s="14">
        <f t="shared" si="15"/>
        <v>0</v>
      </c>
      <c r="O17" s="14">
        <f t="shared" si="15"/>
        <v>0</v>
      </c>
      <c r="P17" s="14">
        <f>VLOOKUP($X17,$A$31:$V$46,Q$1,0)</f>
        <v>0</v>
      </c>
      <c r="Q17" s="14">
        <f t="shared" si="15"/>
        <v>0</v>
      </c>
      <c r="R17" s="14">
        <f t="shared" si="15"/>
        <v>0</v>
      </c>
      <c r="S17" s="14">
        <f t="shared" si="15"/>
        <v>0</v>
      </c>
      <c r="T17" s="14">
        <f t="shared" si="15"/>
        <v>8</v>
      </c>
      <c r="U17" s="14">
        <f t="shared" si="2"/>
        <v>0</v>
      </c>
      <c r="V17" s="14">
        <f t="shared" si="3"/>
        <v>8</v>
      </c>
      <c r="W17" s="14">
        <v>13</v>
      </c>
      <c r="X17" s="14">
        <v>13</v>
      </c>
      <c r="Y17" s="18"/>
    </row>
    <row r="18" spans="3:25" ht="17.25" customHeight="1">
      <c r="C18" s="79" t="str">
        <f t="shared" si="8"/>
        <v>ジュニア</v>
      </c>
      <c r="D18" s="14">
        <f aca="true" t="shared" si="16" ref="D18:T18">VLOOKUP($X18,$A$31:$V$46,E$1,0)</f>
        <v>0</v>
      </c>
      <c r="E18" s="14">
        <f t="shared" si="16"/>
        <v>0</v>
      </c>
      <c r="F18" s="14">
        <f t="shared" si="16"/>
        <v>0</v>
      </c>
      <c r="G18" s="14">
        <f t="shared" si="16"/>
        <v>0</v>
      </c>
      <c r="H18" s="14">
        <f t="shared" si="16"/>
        <v>0</v>
      </c>
      <c r="I18" s="14">
        <f t="shared" si="16"/>
        <v>0</v>
      </c>
      <c r="J18" s="14">
        <f t="shared" si="16"/>
        <v>0</v>
      </c>
      <c r="K18" s="14">
        <f t="shared" si="16"/>
        <v>0</v>
      </c>
      <c r="L18" s="14">
        <f t="shared" si="16"/>
        <v>0</v>
      </c>
      <c r="M18" s="14">
        <f t="shared" si="16"/>
        <v>0</v>
      </c>
      <c r="N18" s="14">
        <f t="shared" si="16"/>
        <v>0</v>
      </c>
      <c r="O18" s="14">
        <f t="shared" si="16"/>
        <v>0</v>
      </c>
      <c r="P18" s="14">
        <f t="shared" si="16"/>
        <v>6</v>
      </c>
      <c r="Q18" s="14">
        <f t="shared" si="16"/>
        <v>0</v>
      </c>
      <c r="R18" s="14">
        <f t="shared" si="16"/>
        <v>0</v>
      </c>
      <c r="S18" s="14">
        <f t="shared" si="16"/>
        <v>0</v>
      </c>
      <c r="T18" s="14">
        <f t="shared" si="16"/>
        <v>6</v>
      </c>
      <c r="U18" s="14">
        <f t="shared" si="2"/>
        <v>0</v>
      </c>
      <c r="V18" s="14">
        <f t="shared" si="3"/>
        <v>6</v>
      </c>
      <c r="W18" s="14">
        <v>14</v>
      </c>
      <c r="X18" s="14">
        <v>14</v>
      </c>
      <c r="Y18" s="18"/>
    </row>
    <row r="19" spans="3:27" ht="17.25" customHeight="1">
      <c r="C19" s="79" t="str">
        <f t="shared" si="8"/>
        <v>市役所</v>
      </c>
      <c r="D19" s="14">
        <f aca="true" t="shared" si="17" ref="D19:T19">VLOOKUP($X19,$A$31:$V$46,E$1,0)</f>
        <v>0</v>
      </c>
      <c r="E19" s="14">
        <f t="shared" si="17"/>
        <v>0</v>
      </c>
      <c r="F19" s="14">
        <f t="shared" si="17"/>
        <v>0</v>
      </c>
      <c r="G19" s="14">
        <f t="shared" si="17"/>
        <v>0</v>
      </c>
      <c r="H19" s="14">
        <f t="shared" si="17"/>
        <v>0</v>
      </c>
      <c r="I19" s="14">
        <f t="shared" si="17"/>
        <v>0</v>
      </c>
      <c r="J19" s="14">
        <f t="shared" si="17"/>
        <v>0</v>
      </c>
      <c r="K19" s="14">
        <f t="shared" si="17"/>
        <v>0</v>
      </c>
      <c r="L19" s="14">
        <f t="shared" si="17"/>
        <v>0</v>
      </c>
      <c r="M19" s="14">
        <f t="shared" si="17"/>
        <v>0</v>
      </c>
      <c r="N19" s="14">
        <f t="shared" si="17"/>
        <v>0</v>
      </c>
      <c r="O19" s="14">
        <f t="shared" si="17"/>
        <v>0</v>
      </c>
      <c r="P19" s="14">
        <f t="shared" si="17"/>
        <v>0</v>
      </c>
      <c r="Q19" s="14">
        <f t="shared" si="17"/>
        <v>0</v>
      </c>
      <c r="R19" s="14">
        <f t="shared" si="17"/>
        <v>0</v>
      </c>
      <c r="S19" s="14">
        <f t="shared" si="17"/>
        <v>0</v>
      </c>
      <c r="T19" s="14">
        <f t="shared" si="17"/>
        <v>0</v>
      </c>
      <c r="U19" s="14">
        <f t="shared" si="2"/>
        <v>0</v>
      </c>
      <c r="V19" s="14">
        <f t="shared" si="3"/>
        <v>0</v>
      </c>
      <c r="W19" s="14">
        <v>15</v>
      </c>
      <c r="X19" s="14">
        <v>15</v>
      </c>
      <c r="Y19" s="18"/>
      <c r="AA19">
        <f>SUM(AA5:AA18)</f>
        <v>15</v>
      </c>
    </row>
    <row r="20" spans="3:25" ht="17.25" customHeight="1">
      <c r="C20" s="79" t="str">
        <f t="shared" si="8"/>
        <v>東京電力</v>
      </c>
      <c r="D20" s="14">
        <f aca="true" t="shared" si="18" ref="D20:T20">VLOOKUP($X20,$A$31:$V$46,E$1,0)</f>
        <v>0</v>
      </c>
      <c r="E20" s="14">
        <f t="shared" si="18"/>
        <v>0</v>
      </c>
      <c r="F20" s="14">
        <f t="shared" si="18"/>
        <v>0</v>
      </c>
      <c r="G20" s="14">
        <f t="shared" si="18"/>
        <v>0</v>
      </c>
      <c r="H20" s="14">
        <f t="shared" si="18"/>
        <v>0</v>
      </c>
      <c r="I20" s="14">
        <f t="shared" si="18"/>
        <v>0</v>
      </c>
      <c r="J20" s="14">
        <f t="shared" si="18"/>
        <v>0</v>
      </c>
      <c r="K20" s="14">
        <f t="shared" si="18"/>
        <v>0</v>
      </c>
      <c r="L20" s="14">
        <f t="shared" si="18"/>
        <v>0</v>
      </c>
      <c r="M20" s="14">
        <f t="shared" si="18"/>
        <v>0</v>
      </c>
      <c r="N20" s="14">
        <f t="shared" si="18"/>
        <v>0</v>
      </c>
      <c r="O20" s="14">
        <f t="shared" si="18"/>
        <v>0</v>
      </c>
      <c r="P20" s="14">
        <f t="shared" si="18"/>
        <v>0</v>
      </c>
      <c r="Q20" s="14">
        <f t="shared" si="18"/>
        <v>0</v>
      </c>
      <c r="R20" s="14">
        <f t="shared" si="18"/>
        <v>0</v>
      </c>
      <c r="S20" s="14">
        <f t="shared" si="18"/>
        <v>0</v>
      </c>
      <c r="T20" s="14">
        <f t="shared" si="18"/>
        <v>0</v>
      </c>
      <c r="U20" s="14">
        <f t="shared" si="2"/>
        <v>0</v>
      </c>
      <c r="V20" s="14">
        <f t="shared" si="3"/>
        <v>0</v>
      </c>
      <c r="W20" s="14">
        <v>16</v>
      </c>
      <c r="X20" s="14">
        <v>16</v>
      </c>
      <c r="Y20" s="18"/>
    </row>
    <row r="21" spans="3:24" ht="13.5"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t="s">
        <v>345</v>
      </c>
    </row>
    <row r="22" spans="3:23" ht="13.5"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</row>
    <row r="23" spans="3:23" ht="13.5"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 t="s">
        <v>344</v>
      </c>
    </row>
    <row r="24" spans="3:23" ht="13.5"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</row>
    <row r="25" spans="3:23" ht="13.5"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</row>
    <row r="26" spans="3:23" ht="13.5"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</row>
    <row r="27" spans="3:23" ht="13.5"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2:15" ht="13.5">
      <c r="B28" s="18" t="s">
        <v>346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29" spans="1:23" ht="13.5">
      <c r="A29" s="81" t="s">
        <v>136</v>
      </c>
      <c r="B29" s="80" t="s">
        <v>343</v>
      </c>
      <c r="C29" s="83"/>
      <c r="D29" s="83" t="s">
        <v>334</v>
      </c>
      <c r="E29" s="83"/>
      <c r="F29" s="83" t="s">
        <v>130</v>
      </c>
      <c r="G29" s="83"/>
      <c r="H29" s="83" t="s">
        <v>112</v>
      </c>
      <c r="I29" s="83"/>
      <c r="J29" s="83" t="s">
        <v>114</v>
      </c>
      <c r="K29" s="83"/>
      <c r="L29" s="83" t="s">
        <v>131</v>
      </c>
      <c r="M29" s="83"/>
      <c r="N29" s="83" t="s">
        <v>132</v>
      </c>
      <c r="O29" s="83"/>
      <c r="P29" s="83" t="s">
        <v>133</v>
      </c>
      <c r="Q29" s="83"/>
      <c r="R29" s="83" t="s">
        <v>134</v>
      </c>
      <c r="S29" s="83"/>
      <c r="T29" s="83" t="s">
        <v>135</v>
      </c>
      <c r="U29" s="83"/>
      <c r="V29" s="1" t="s">
        <v>95</v>
      </c>
      <c r="W29" s="1"/>
    </row>
    <row r="30" spans="1:23" ht="13.5">
      <c r="A30" s="81"/>
      <c r="B30" s="80"/>
      <c r="C30" s="83"/>
      <c r="D30" s="1" t="s">
        <v>128</v>
      </c>
      <c r="E30" s="1" t="s">
        <v>129</v>
      </c>
      <c r="F30" s="1" t="s">
        <v>128</v>
      </c>
      <c r="G30" s="1" t="s">
        <v>129</v>
      </c>
      <c r="H30" s="1" t="s">
        <v>128</v>
      </c>
      <c r="I30" s="1" t="s">
        <v>129</v>
      </c>
      <c r="J30" s="1" t="s">
        <v>128</v>
      </c>
      <c r="K30" s="1" t="s">
        <v>129</v>
      </c>
      <c r="L30" s="1" t="s">
        <v>128</v>
      </c>
      <c r="M30" s="1" t="s">
        <v>129</v>
      </c>
      <c r="N30" s="1" t="s">
        <v>128</v>
      </c>
      <c r="O30" s="1" t="s">
        <v>129</v>
      </c>
      <c r="P30" s="1" t="s">
        <v>128</v>
      </c>
      <c r="Q30" s="1" t="s">
        <v>129</v>
      </c>
      <c r="R30" s="1" t="s">
        <v>128</v>
      </c>
      <c r="S30" s="1" t="s">
        <v>129</v>
      </c>
      <c r="T30" s="1" t="s">
        <v>128</v>
      </c>
      <c r="U30" s="1" t="s">
        <v>129</v>
      </c>
      <c r="V30" s="1"/>
      <c r="W30" s="1"/>
    </row>
    <row r="31" spans="1:25" ht="13.5">
      <c r="A31" s="5">
        <f aca="true" t="shared" si="19" ref="A31:A41">RANK(X31,$X$31:$X$46,0)</f>
        <v>2</v>
      </c>
      <c r="B31" s="77">
        <v>1</v>
      </c>
      <c r="C31" t="s">
        <v>96</v>
      </c>
      <c r="D31">
        <f>'S男ＥＳ'!D95</f>
        <v>0</v>
      </c>
      <c r="E31">
        <f>'G男ＥＳ'!D77</f>
        <v>0</v>
      </c>
      <c r="F31">
        <f>'S男Ａ'!D87</f>
        <v>9</v>
      </c>
      <c r="G31">
        <f>'G男Ａ'!D77</f>
        <v>0</v>
      </c>
      <c r="H31">
        <f>'S男Ｂ'!D103</f>
        <v>4</v>
      </c>
      <c r="I31">
        <f>'G男Ｂ'!D99</f>
        <v>0</v>
      </c>
      <c r="J31">
        <f>'S男Ｃ'!D100</f>
        <v>6</v>
      </c>
      <c r="K31">
        <f>'G男Ｃ'!D104</f>
        <v>0</v>
      </c>
      <c r="L31">
        <f>'S男Ｄ'!D63</f>
        <v>15</v>
      </c>
      <c r="M31">
        <f>'G男Ｄ'!D64</f>
        <v>0</v>
      </c>
      <c r="N31">
        <f>'S男Ｅ'!D74</f>
        <v>15</v>
      </c>
      <c r="O31">
        <f>'G男Ｅ'!D71</f>
        <v>0</v>
      </c>
      <c r="P31">
        <f>'S女Ａ'!D65</f>
        <v>15</v>
      </c>
      <c r="Q31">
        <f>'G女Ａ'!D68</f>
        <v>0</v>
      </c>
      <c r="R31">
        <f>'S女 Ｂ'!D51</f>
        <v>5</v>
      </c>
      <c r="S31">
        <f>'G女Ｂ'!D55</f>
        <v>0</v>
      </c>
      <c r="T31">
        <f aca="true" t="shared" si="20" ref="T31:U34">SUM(D31,F31,H31,J31,L31,N31,P31,R31)</f>
        <v>69</v>
      </c>
      <c r="U31">
        <f t="shared" si="20"/>
        <v>0</v>
      </c>
      <c r="V31">
        <f>SUM(T31:U31)</f>
        <v>69</v>
      </c>
      <c r="X31" s="73">
        <f aca="true" t="shared" si="21" ref="X31:X40">V31-B31/1000000</f>
        <v>68.999999</v>
      </c>
      <c r="Y31" s="12"/>
    </row>
    <row r="32" spans="1:25" ht="13.5">
      <c r="A32" s="5">
        <f t="shared" si="19"/>
        <v>4</v>
      </c>
      <c r="B32" s="77">
        <v>6</v>
      </c>
      <c r="C32" t="s">
        <v>86</v>
      </c>
      <c r="D32">
        <f>'S男ＥＳ'!D96</f>
        <v>5</v>
      </c>
      <c r="E32">
        <f>'G男ＥＳ'!D78</f>
        <v>0</v>
      </c>
      <c r="F32">
        <f>'S男Ａ'!D88</f>
        <v>8</v>
      </c>
      <c r="G32">
        <f>'G男Ａ'!D78</f>
        <v>0</v>
      </c>
      <c r="H32">
        <f>'S男Ｂ'!D104</f>
        <v>13</v>
      </c>
      <c r="I32">
        <f>'G男Ｂ'!D100</f>
        <v>0</v>
      </c>
      <c r="J32">
        <f>'S男Ｃ'!D101</f>
        <v>2</v>
      </c>
      <c r="K32">
        <f>'G男Ｃ'!D105</f>
        <v>0</v>
      </c>
      <c r="L32">
        <f>'S男Ｄ'!D64</f>
        <v>0</v>
      </c>
      <c r="M32">
        <f>'G男Ｄ'!D65</f>
        <v>0</v>
      </c>
      <c r="N32">
        <f>'S男Ｅ'!D75</f>
        <v>0</v>
      </c>
      <c r="O32">
        <f>'G男Ｅ'!D72</f>
        <v>0</v>
      </c>
      <c r="P32">
        <f>'S女Ａ'!D66</f>
        <v>5</v>
      </c>
      <c r="Q32">
        <f>'G女Ａ'!D69</f>
        <v>0</v>
      </c>
      <c r="R32">
        <f>'S女 Ｂ'!D52</f>
        <v>0</v>
      </c>
      <c r="S32">
        <f>'G女Ｂ'!D56</f>
        <v>0</v>
      </c>
      <c r="T32">
        <f t="shared" si="20"/>
        <v>33</v>
      </c>
      <c r="U32">
        <f t="shared" si="20"/>
        <v>0</v>
      </c>
      <c r="V32">
        <f aca="true" t="shared" si="22" ref="V32:V44">SUM(T32:U32)</f>
        <v>33</v>
      </c>
      <c r="X32" s="73">
        <f t="shared" si="21"/>
        <v>32.999994</v>
      </c>
      <c r="Y32" s="12"/>
    </row>
    <row r="33" spans="1:25" ht="13.5">
      <c r="A33" s="5">
        <f t="shared" si="19"/>
        <v>16</v>
      </c>
      <c r="B33" s="77">
        <v>17</v>
      </c>
      <c r="C33" t="s">
        <v>79</v>
      </c>
      <c r="D33">
        <f>'S男ＥＳ'!D97</f>
        <v>0</v>
      </c>
      <c r="E33">
        <f>'G男ＥＳ'!D79</f>
        <v>0</v>
      </c>
      <c r="F33">
        <f>'S男Ａ'!D89</f>
        <v>0</v>
      </c>
      <c r="G33">
        <f>'G男Ａ'!D79</f>
        <v>0</v>
      </c>
      <c r="H33">
        <f>'S男Ｂ'!D105</f>
        <v>0</v>
      </c>
      <c r="I33">
        <f>'G男Ｂ'!D101</f>
        <v>0</v>
      </c>
      <c r="J33">
        <f>'S男Ｃ'!D102</f>
        <v>0</v>
      </c>
      <c r="K33">
        <f>'G男Ｃ'!D106</f>
        <v>0</v>
      </c>
      <c r="L33">
        <f>'S男Ｄ'!D65</f>
        <v>0</v>
      </c>
      <c r="M33">
        <f>'G男Ｄ'!D66</f>
        <v>0</v>
      </c>
      <c r="N33">
        <f>'S男Ｅ'!D76</f>
        <v>0</v>
      </c>
      <c r="O33">
        <f>'G男Ｅ'!D73</f>
        <v>0</v>
      </c>
      <c r="P33">
        <f>'S女Ａ'!D67</f>
        <v>0</v>
      </c>
      <c r="Q33">
        <f>'G女Ａ'!D70</f>
        <v>0</v>
      </c>
      <c r="R33">
        <f>'S女 Ｂ'!D53</f>
        <v>0</v>
      </c>
      <c r="S33">
        <f>'G女Ｂ'!D57</f>
        <v>0</v>
      </c>
      <c r="T33">
        <f t="shared" si="20"/>
        <v>0</v>
      </c>
      <c r="U33">
        <f t="shared" si="20"/>
        <v>0</v>
      </c>
      <c r="V33">
        <f t="shared" si="22"/>
        <v>0</v>
      </c>
      <c r="X33" s="73">
        <f t="shared" si="21"/>
        <v>-1.7E-05</v>
      </c>
      <c r="Y33" s="12"/>
    </row>
    <row r="34" spans="1:25" ht="13.5">
      <c r="A34" s="5">
        <f t="shared" si="19"/>
        <v>3</v>
      </c>
      <c r="B34" s="77">
        <v>4</v>
      </c>
      <c r="C34" t="s">
        <v>80</v>
      </c>
      <c r="D34">
        <f>'S男ＥＳ'!D98</f>
        <v>0</v>
      </c>
      <c r="E34">
        <f>'G男ＥＳ'!D80</f>
        <v>0</v>
      </c>
      <c r="F34">
        <f>'S男Ａ'!D90</f>
        <v>0</v>
      </c>
      <c r="G34">
        <f>'G男Ａ'!D80</f>
        <v>0</v>
      </c>
      <c r="H34">
        <f>'S男Ｂ'!D106</f>
        <v>1</v>
      </c>
      <c r="I34">
        <f>'G男Ｂ'!D102</f>
        <v>0</v>
      </c>
      <c r="J34">
        <f>'S男Ｃ'!D103</f>
        <v>0</v>
      </c>
      <c r="K34">
        <f>'G男Ｃ'!D107</f>
        <v>0</v>
      </c>
      <c r="L34">
        <f>'S男Ｄ'!D66</f>
        <v>5</v>
      </c>
      <c r="M34">
        <f>'G男Ｄ'!D67</f>
        <v>0</v>
      </c>
      <c r="N34">
        <f>'S男Ｅ'!D77</f>
        <v>17</v>
      </c>
      <c r="O34">
        <f>'G男Ｅ'!D74</f>
        <v>0</v>
      </c>
      <c r="P34">
        <f>'S女Ａ'!D68</f>
        <v>10</v>
      </c>
      <c r="Q34">
        <f>'G女Ａ'!D71</f>
        <v>0</v>
      </c>
      <c r="R34">
        <f>'S女 Ｂ'!D54</f>
        <v>21</v>
      </c>
      <c r="S34">
        <f>'G女Ｂ'!D58</f>
        <v>0</v>
      </c>
      <c r="T34">
        <f t="shared" si="20"/>
        <v>54</v>
      </c>
      <c r="U34">
        <f t="shared" si="20"/>
        <v>0</v>
      </c>
      <c r="V34">
        <f t="shared" si="22"/>
        <v>54</v>
      </c>
      <c r="X34" s="73">
        <f t="shared" si="21"/>
        <v>53.999996</v>
      </c>
      <c r="Y34" s="12"/>
    </row>
    <row r="35" spans="1:25" ht="13.5">
      <c r="A35" s="5">
        <f t="shared" si="19"/>
        <v>1</v>
      </c>
      <c r="B35" s="77">
        <v>2</v>
      </c>
      <c r="C35" t="s">
        <v>61</v>
      </c>
      <c r="D35">
        <f>'S男ＥＳ'!D99</f>
        <v>18</v>
      </c>
      <c r="E35">
        <f>'G男ＥＳ'!D81</f>
        <v>0</v>
      </c>
      <c r="F35">
        <f>'S男Ａ'!D91</f>
        <v>0</v>
      </c>
      <c r="G35">
        <f>'G男Ａ'!D81</f>
        <v>0</v>
      </c>
      <c r="H35">
        <f>'S男Ｂ'!D107</f>
        <v>9</v>
      </c>
      <c r="I35">
        <f>'G男Ｂ'!D103</f>
        <v>0</v>
      </c>
      <c r="J35">
        <f>'S男Ｃ'!D104</f>
        <v>0</v>
      </c>
      <c r="K35">
        <f>'G男Ｃ'!D108</f>
        <v>0</v>
      </c>
      <c r="L35">
        <f>'S男Ｄ'!D67</f>
        <v>16</v>
      </c>
      <c r="M35">
        <f>'G男Ｄ'!D68</f>
        <v>0</v>
      </c>
      <c r="N35">
        <f>'S男Ｅ'!D78</f>
        <v>19</v>
      </c>
      <c r="O35">
        <f>'G男Ｅ'!D75</f>
        <v>0</v>
      </c>
      <c r="P35">
        <f>'S女Ａ'!D69</f>
        <v>0</v>
      </c>
      <c r="Q35">
        <f>'G女Ａ'!D72</f>
        <v>0</v>
      </c>
      <c r="R35">
        <f>'S女 Ｂ'!D55</f>
        <v>9</v>
      </c>
      <c r="S35">
        <f>'G女Ｂ'!D59</f>
        <v>0</v>
      </c>
      <c r="T35">
        <f aca="true" t="shared" si="23" ref="T35:T46">SUM(D35,F35,H35,J35,L35,N35,P35,R35)</f>
        <v>71</v>
      </c>
      <c r="U35">
        <f aca="true" t="shared" si="24" ref="U35:U46">SUM(E35,G35,I35,K35,M35,O35,Q35,S35)</f>
        <v>0</v>
      </c>
      <c r="V35">
        <f t="shared" si="22"/>
        <v>71</v>
      </c>
      <c r="X35" s="73">
        <f t="shared" si="21"/>
        <v>70.999998</v>
      </c>
      <c r="Y35" s="12"/>
    </row>
    <row r="36" spans="1:25" ht="13.5">
      <c r="A36" s="5">
        <f t="shared" si="19"/>
        <v>8</v>
      </c>
      <c r="B36" s="77">
        <v>8</v>
      </c>
      <c r="C36" t="s">
        <v>81</v>
      </c>
      <c r="D36">
        <f>'S男ＥＳ'!D100</f>
        <v>0</v>
      </c>
      <c r="E36">
        <f>'G男ＥＳ'!D82</f>
        <v>0</v>
      </c>
      <c r="F36">
        <f>'S男Ａ'!D92</f>
        <v>0</v>
      </c>
      <c r="G36">
        <f>'G男Ａ'!D82</f>
        <v>0</v>
      </c>
      <c r="H36">
        <f>'S男Ｂ'!D108</f>
        <v>0</v>
      </c>
      <c r="I36">
        <f>'G男Ｂ'!D104</f>
        <v>0</v>
      </c>
      <c r="J36">
        <f>'S男Ｃ'!D105</f>
        <v>16</v>
      </c>
      <c r="K36">
        <f>'G男Ｃ'!D109</f>
        <v>0</v>
      </c>
      <c r="L36">
        <f>'S男Ｄ'!D68</f>
        <v>5</v>
      </c>
      <c r="M36">
        <f>'G男Ｄ'!D69</f>
        <v>0</v>
      </c>
      <c r="N36">
        <f>'S男Ｅ'!D79</f>
        <v>0</v>
      </c>
      <c r="O36">
        <f>'G男Ｅ'!D76</f>
        <v>0</v>
      </c>
      <c r="P36">
        <f>'S女Ａ'!D70</f>
        <v>0</v>
      </c>
      <c r="Q36">
        <f>'G女Ａ'!D73</f>
        <v>0</v>
      </c>
      <c r="R36">
        <f>'S女 Ｂ'!D56</f>
        <v>0</v>
      </c>
      <c r="S36">
        <f>'G女Ｂ'!D60</f>
        <v>0</v>
      </c>
      <c r="T36">
        <f t="shared" si="23"/>
        <v>21</v>
      </c>
      <c r="U36">
        <f t="shared" si="24"/>
        <v>0</v>
      </c>
      <c r="V36">
        <f t="shared" si="22"/>
        <v>21</v>
      </c>
      <c r="X36" s="73">
        <f t="shared" si="21"/>
        <v>20.999992</v>
      </c>
      <c r="Y36" s="12"/>
    </row>
    <row r="37" spans="1:25" ht="13.5">
      <c r="A37" s="5">
        <f t="shared" si="19"/>
        <v>5</v>
      </c>
      <c r="B37" s="77">
        <v>10</v>
      </c>
      <c r="C37" t="s">
        <v>109</v>
      </c>
      <c r="D37">
        <f>'S男ＥＳ'!D101</f>
        <v>9</v>
      </c>
      <c r="E37">
        <f>'G男ＥＳ'!D83</f>
        <v>0</v>
      </c>
      <c r="F37">
        <f>'S男Ａ'!D93</f>
        <v>0</v>
      </c>
      <c r="G37">
        <f>'G男Ａ'!D83</f>
        <v>0</v>
      </c>
      <c r="H37">
        <f>'S男Ｂ'!D109</f>
        <v>0</v>
      </c>
      <c r="I37">
        <f>'G男Ｂ'!D105</f>
        <v>0</v>
      </c>
      <c r="J37">
        <f>'S男Ｃ'!D106</f>
        <v>7</v>
      </c>
      <c r="K37">
        <f>'G男Ｃ'!D110</f>
        <v>0</v>
      </c>
      <c r="L37">
        <f>'S男Ｄ'!D69</f>
        <v>12</v>
      </c>
      <c r="M37">
        <f>'G男Ｄ'!D70</f>
        <v>0</v>
      </c>
      <c r="N37">
        <f>'S男Ｅ'!D80</f>
        <v>0</v>
      </c>
      <c r="O37">
        <f>'G男Ｅ'!D77</f>
        <v>0</v>
      </c>
      <c r="P37">
        <f>'S女Ａ'!D71</f>
        <v>0</v>
      </c>
      <c r="Q37">
        <f>'G女Ａ'!D74</f>
        <v>0</v>
      </c>
      <c r="R37">
        <f>'S女 Ｂ'!D57</f>
        <v>0</v>
      </c>
      <c r="S37">
        <f>'G女Ｂ'!D61</f>
        <v>0</v>
      </c>
      <c r="T37">
        <f t="shared" si="23"/>
        <v>28</v>
      </c>
      <c r="U37">
        <f t="shared" si="24"/>
        <v>0</v>
      </c>
      <c r="V37">
        <f t="shared" si="22"/>
        <v>28</v>
      </c>
      <c r="X37" s="73">
        <f t="shared" si="21"/>
        <v>27.99999</v>
      </c>
      <c r="Y37" s="12"/>
    </row>
    <row r="38" spans="1:25" ht="13.5">
      <c r="A38" s="5">
        <f t="shared" si="19"/>
        <v>10</v>
      </c>
      <c r="B38" s="77">
        <v>5</v>
      </c>
      <c r="C38" t="s">
        <v>105</v>
      </c>
      <c r="D38">
        <f>'S男ＥＳ'!D102</f>
        <v>0</v>
      </c>
      <c r="E38">
        <f>'G男ＥＳ'!D84</f>
        <v>0</v>
      </c>
      <c r="F38">
        <f>'S男Ａ'!D94</f>
        <v>0</v>
      </c>
      <c r="G38">
        <f>'G男Ａ'!D84</f>
        <v>0</v>
      </c>
      <c r="H38">
        <f>'S男Ｂ'!D110</f>
        <v>3</v>
      </c>
      <c r="I38">
        <f>'G男Ｂ'!D106</f>
        <v>0</v>
      </c>
      <c r="J38">
        <f>'S男Ｃ'!D107</f>
        <v>0</v>
      </c>
      <c r="K38">
        <f>'G男Ｃ'!D111</f>
        <v>0</v>
      </c>
      <c r="L38">
        <f>'S男Ｄ'!D70</f>
        <v>0</v>
      </c>
      <c r="M38">
        <f>'G男Ｄ'!D71</f>
        <v>0</v>
      </c>
      <c r="N38">
        <f>'S男Ｅ'!D81</f>
        <v>4</v>
      </c>
      <c r="O38">
        <f>'G男Ｅ'!D78</f>
        <v>0</v>
      </c>
      <c r="P38">
        <f>'S女Ａ'!D72</f>
        <v>9</v>
      </c>
      <c r="Q38">
        <f>'G女Ａ'!D75</f>
        <v>0</v>
      </c>
      <c r="R38">
        <f>'S女 Ｂ'!D58</f>
        <v>0</v>
      </c>
      <c r="S38">
        <f>'G女Ｂ'!D62</f>
        <v>0</v>
      </c>
      <c r="T38">
        <f t="shared" si="23"/>
        <v>16</v>
      </c>
      <c r="U38">
        <f t="shared" si="24"/>
        <v>0</v>
      </c>
      <c r="V38">
        <f t="shared" si="22"/>
        <v>16</v>
      </c>
      <c r="X38" s="73">
        <f t="shared" si="21"/>
        <v>15.999995</v>
      </c>
      <c r="Y38" s="12"/>
    </row>
    <row r="39" spans="1:25" ht="13.5">
      <c r="A39" s="5">
        <f t="shared" si="19"/>
        <v>9</v>
      </c>
      <c r="B39" s="77">
        <v>9</v>
      </c>
      <c r="C39" t="s">
        <v>82</v>
      </c>
      <c r="D39">
        <f>'S男ＥＳ'!D103</f>
        <v>0</v>
      </c>
      <c r="E39">
        <f>'G男ＥＳ'!D85</f>
        <v>0</v>
      </c>
      <c r="F39">
        <f>'S男Ａ'!D95</f>
        <v>7</v>
      </c>
      <c r="G39">
        <f>'G男Ａ'!D85</f>
        <v>0</v>
      </c>
      <c r="H39">
        <f>'S男Ｂ'!D111</f>
        <v>0</v>
      </c>
      <c r="I39">
        <f>'G男Ｂ'!D107</f>
        <v>0</v>
      </c>
      <c r="J39">
        <f>'S男Ｃ'!D108</f>
        <v>12</v>
      </c>
      <c r="K39">
        <f>'G男Ｃ'!D112</f>
        <v>0</v>
      </c>
      <c r="L39">
        <f>'S男Ｄ'!D71</f>
        <v>2</v>
      </c>
      <c r="M39">
        <f>'G男Ｄ'!D72</f>
        <v>0</v>
      </c>
      <c r="N39">
        <f>'S男Ｅ'!D82</f>
        <v>0</v>
      </c>
      <c r="O39">
        <f>'G男Ｅ'!D79</f>
        <v>0</v>
      </c>
      <c r="P39">
        <f>'S女Ａ'!D73</f>
        <v>0</v>
      </c>
      <c r="Q39">
        <f>'G女Ａ'!D76</f>
        <v>0</v>
      </c>
      <c r="R39">
        <f>'S女 Ｂ'!D59</f>
        <v>0</v>
      </c>
      <c r="S39">
        <f>'G女Ｂ'!D63</f>
        <v>0</v>
      </c>
      <c r="T39">
        <f t="shared" si="23"/>
        <v>21</v>
      </c>
      <c r="U39">
        <f t="shared" si="24"/>
        <v>0</v>
      </c>
      <c r="V39">
        <f t="shared" si="22"/>
        <v>21</v>
      </c>
      <c r="X39" s="73">
        <f t="shared" si="21"/>
        <v>20.999991</v>
      </c>
      <c r="Y39" s="12"/>
    </row>
    <row r="40" spans="1:25" ht="13.5">
      <c r="A40" s="5">
        <f t="shared" si="19"/>
        <v>14</v>
      </c>
      <c r="B40" s="77">
        <v>13</v>
      </c>
      <c r="C40" t="s">
        <v>83</v>
      </c>
      <c r="D40">
        <f>'S男ＥＳ'!D104</f>
        <v>0</v>
      </c>
      <c r="E40">
        <f>'G男ＥＳ'!D86</f>
        <v>0</v>
      </c>
      <c r="F40">
        <f>'S男Ａ'!D96</f>
        <v>0</v>
      </c>
      <c r="G40">
        <f>'G男Ａ'!D86</f>
        <v>0</v>
      </c>
      <c r="H40">
        <f>'S男Ｂ'!D112</f>
        <v>0</v>
      </c>
      <c r="I40">
        <f>'G男Ｂ'!D108</f>
        <v>0</v>
      </c>
      <c r="J40">
        <f>'S男Ｃ'!D109</f>
        <v>0</v>
      </c>
      <c r="K40">
        <f>'G男Ｃ'!D113</f>
        <v>0</v>
      </c>
      <c r="L40">
        <f>'S男Ｄ'!D72</f>
        <v>0</v>
      </c>
      <c r="M40">
        <f>'G男Ｄ'!D73</f>
        <v>0</v>
      </c>
      <c r="N40">
        <f>'S男Ｅ'!D83</f>
        <v>0</v>
      </c>
      <c r="O40">
        <f>'G男Ｅ'!D80</f>
        <v>0</v>
      </c>
      <c r="P40">
        <f>'S女Ａ'!D74</f>
        <v>6</v>
      </c>
      <c r="Q40">
        <f>'G女Ａ'!D77</f>
        <v>0</v>
      </c>
      <c r="R40">
        <f>'S女 Ｂ'!D60</f>
        <v>0</v>
      </c>
      <c r="S40">
        <f>'G女Ｂ'!D64</f>
        <v>0</v>
      </c>
      <c r="T40">
        <f t="shared" si="23"/>
        <v>6</v>
      </c>
      <c r="U40">
        <f t="shared" si="24"/>
        <v>0</v>
      </c>
      <c r="V40">
        <f t="shared" si="22"/>
        <v>6</v>
      </c>
      <c r="X40" s="73">
        <f t="shared" si="21"/>
        <v>5.999987</v>
      </c>
      <c r="Y40" s="12"/>
    </row>
    <row r="41" spans="1:25" ht="13.5">
      <c r="A41" s="5">
        <f t="shared" si="19"/>
        <v>6</v>
      </c>
      <c r="B41" s="77">
        <v>7</v>
      </c>
      <c r="C41" t="s">
        <v>107</v>
      </c>
      <c r="D41">
        <f>'S男ＥＳ'!D105</f>
        <v>0</v>
      </c>
      <c r="E41">
        <f>'G男ＥＳ'!D87</f>
        <v>0</v>
      </c>
      <c r="F41">
        <f>'S男Ａ'!D97</f>
        <v>10</v>
      </c>
      <c r="G41">
        <f>'G男Ａ'!D87</f>
        <v>0</v>
      </c>
      <c r="H41">
        <f>'S男Ｂ'!D113</f>
        <v>0</v>
      </c>
      <c r="I41">
        <f>'G男Ｂ'!D109</f>
        <v>0</v>
      </c>
      <c r="J41">
        <f>'S男Ｃ'!D110</f>
        <v>3</v>
      </c>
      <c r="K41">
        <f>'G男Ｃ'!D114</f>
        <v>0</v>
      </c>
      <c r="L41">
        <f>'S男Ｄ'!D73</f>
        <v>0</v>
      </c>
      <c r="M41">
        <f>'G男Ｄ'!D74</f>
        <v>0</v>
      </c>
      <c r="N41">
        <f>'S男Ｅ'!D84</f>
        <v>0</v>
      </c>
      <c r="O41">
        <f>'G男Ｅ'!D81</f>
        <v>0</v>
      </c>
      <c r="P41">
        <f>'S女Ａ'!D75</f>
        <v>0</v>
      </c>
      <c r="Q41">
        <f>'G女Ａ'!D78</f>
        <v>0</v>
      </c>
      <c r="R41">
        <f>'S女 Ｂ'!D61</f>
        <v>10</v>
      </c>
      <c r="S41">
        <f>'G女Ｂ'!D65</f>
        <v>0</v>
      </c>
      <c r="T41">
        <f t="shared" si="23"/>
        <v>23</v>
      </c>
      <c r="U41">
        <f t="shared" si="24"/>
        <v>0</v>
      </c>
      <c r="V41">
        <f t="shared" si="22"/>
        <v>23</v>
      </c>
      <c r="X41" s="73">
        <f>V41-B41/1000000</f>
        <v>22.999993</v>
      </c>
      <c r="Y41" s="12"/>
    </row>
    <row r="42" spans="1:25" ht="13.5">
      <c r="A42" s="5">
        <f>RANK(X42,$X$31:$X$46,0)</f>
        <v>15</v>
      </c>
      <c r="B42" s="77">
        <v>12</v>
      </c>
      <c r="C42" t="s">
        <v>76</v>
      </c>
      <c r="D42">
        <f>'S男ＥＳ'!D106</f>
        <v>0</v>
      </c>
      <c r="E42">
        <f>'G男ＥＳ'!D88</f>
        <v>0</v>
      </c>
      <c r="F42">
        <f>'S男Ａ'!D98</f>
        <v>0</v>
      </c>
      <c r="G42">
        <f>'G男Ａ'!D88</f>
        <v>0</v>
      </c>
      <c r="H42">
        <f>'S男Ｂ'!D114</f>
        <v>0</v>
      </c>
      <c r="I42">
        <f>'G男Ｂ'!D110</f>
        <v>0</v>
      </c>
      <c r="J42">
        <f>'S男Ｃ'!D111</f>
        <v>0</v>
      </c>
      <c r="K42">
        <f>'G男Ｃ'!D115</f>
        <v>0</v>
      </c>
      <c r="L42">
        <f>'S男Ｄ'!D74</f>
        <v>0</v>
      </c>
      <c r="M42">
        <f>'G男Ｄ'!D75</f>
        <v>0</v>
      </c>
      <c r="N42">
        <f>'S男Ｅ'!D85</f>
        <v>0</v>
      </c>
      <c r="O42">
        <f>'G男Ｅ'!D82</f>
        <v>0</v>
      </c>
      <c r="P42">
        <f>'S女Ａ'!D76</f>
        <v>0</v>
      </c>
      <c r="Q42">
        <f>'G女Ａ'!D79</f>
        <v>0</v>
      </c>
      <c r="R42">
        <f>'S女 Ｂ'!D62</f>
        <v>0</v>
      </c>
      <c r="S42">
        <f>'G女Ｂ'!D66</f>
        <v>0</v>
      </c>
      <c r="T42">
        <f t="shared" si="23"/>
        <v>0</v>
      </c>
      <c r="U42">
        <f t="shared" si="24"/>
        <v>0</v>
      </c>
      <c r="V42">
        <f t="shared" si="22"/>
        <v>0</v>
      </c>
      <c r="X42" s="73">
        <f aca="true" t="shared" si="25" ref="X42:X47">V42-B42/1000000</f>
        <v>-1.2E-05</v>
      </c>
      <c r="Y42" s="12"/>
    </row>
    <row r="43" spans="1:25" ht="13.5">
      <c r="A43" s="5">
        <f>RANK(X43,$X$31:$X$46,0)</f>
        <v>13</v>
      </c>
      <c r="B43" s="77">
        <v>14</v>
      </c>
      <c r="C43" t="s">
        <v>84</v>
      </c>
      <c r="D43">
        <f>'S男ＥＳ'!D107</f>
        <v>0</v>
      </c>
      <c r="E43">
        <f>'G男ＥＳ'!D89</f>
        <v>0</v>
      </c>
      <c r="F43">
        <f>'S男Ａ'!D99</f>
        <v>0</v>
      </c>
      <c r="G43">
        <f>'G男Ａ'!D89</f>
        <v>0</v>
      </c>
      <c r="H43">
        <f>'S男Ｂ'!D115</f>
        <v>8</v>
      </c>
      <c r="I43">
        <f>'G男Ｂ'!D111</f>
        <v>0</v>
      </c>
      <c r="J43">
        <f>'S男Ｃ'!D112</f>
        <v>0</v>
      </c>
      <c r="K43">
        <f>'G男Ｃ'!D116</f>
        <v>0</v>
      </c>
      <c r="L43">
        <f>'S男Ｄ'!D75</f>
        <v>0</v>
      </c>
      <c r="M43">
        <f>'G男Ｄ'!D76</f>
        <v>0</v>
      </c>
      <c r="N43">
        <f>'S男Ｅ'!D86</f>
        <v>0</v>
      </c>
      <c r="O43">
        <f>'G男Ｅ'!D83</f>
        <v>0</v>
      </c>
      <c r="P43">
        <f>'S女Ａ'!D77</f>
        <v>0</v>
      </c>
      <c r="Q43">
        <f>'G女Ａ'!D80</f>
        <v>0</v>
      </c>
      <c r="R43">
        <f>'S女 Ｂ'!D63</f>
        <v>0</v>
      </c>
      <c r="S43">
        <f>'G女Ｂ'!D67</f>
        <v>0</v>
      </c>
      <c r="T43">
        <f t="shared" si="23"/>
        <v>8</v>
      </c>
      <c r="U43">
        <f t="shared" si="24"/>
        <v>0</v>
      </c>
      <c r="V43">
        <f t="shared" si="22"/>
        <v>8</v>
      </c>
      <c r="X43" s="73">
        <f t="shared" si="25"/>
        <v>7.999986</v>
      </c>
      <c r="Y43" s="12"/>
    </row>
    <row r="44" spans="1:25" ht="13.5">
      <c r="A44" s="5">
        <f>RANK(X44,$X$31:$X$46,0)</f>
        <v>11</v>
      </c>
      <c r="B44" s="77">
        <v>11</v>
      </c>
      <c r="C44" t="s">
        <v>106</v>
      </c>
      <c r="D44">
        <f>'S男ＥＳ'!D108</f>
        <v>0</v>
      </c>
      <c r="E44">
        <f>'G男ＥＳ'!D90</f>
        <v>0</v>
      </c>
      <c r="F44">
        <f>'S男Ａ'!D100</f>
        <v>0</v>
      </c>
      <c r="G44">
        <f>'G男Ａ'!D90</f>
        <v>0</v>
      </c>
      <c r="H44">
        <f>'S男Ｂ'!D116</f>
        <v>7</v>
      </c>
      <c r="I44">
        <f>'G男Ｂ'!D112</f>
        <v>0</v>
      </c>
      <c r="J44">
        <f>'S男Ｃ'!D113</f>
        <v>9</v>
      </c>
      <c r="K44">
        <f>'G男Ｃ'!D117</f>
        <v>0</v>
      </c>
      <c r="L44">
        <f>'S男Ｄ'!D76</f>
        <v>0</v>
      </c>
      <c r="M44">
        <f>'G男Ｄ'!D77</f>
        <v>0</v>
      </c>
      <c r="N44">
        <f>'S男Ｅ'!D87</f>
        <v>0</v>
      </c>
      <c r="O44">
        <f>'G男Ｅ'!D84</f>
        <v>0</v>
      </c>
      <c r="P44">
        <f>'S女Ａ'!D78</f>
        <v>0</v>
      </c>
      <c r="Q44">
        <f>'G女Ａ'!D81</f>
        <v>0</v>
      </c>
      <c r="R44">
        <f>'S女 Ｂ'!D64</f>
        <v>0</v>
      </c>
      <c r="S44">
        <f>'G女Ｂ'!D68</f>
        <v>0</v>
      </c>
      <c r="T44">
        <f t="shared" si="23"/>
        <v>16</v>
      </c>
      <c r="U44">
        <f t="shared" si="24"/>
        <v>0</v>
      </c>
      <c r="V44">
        <f t="shared" si="22"/>
        <v>16</v>
      </c>
      <c r="X44" s="73">
        <f t="shared" si="25"/>
        <v>15.999989</v>
      </c>
      <c r="Y44" s="12"/>
    </row>
    <row r="45" spans="1:24" ht="13.5">
      <c r="A45" s="5">
        <f>RANK(X45,$X$31:$X$46,0)</f>
        <v>12</v>
      </c>
      <c r="B45" s="77">
        <v>15</v>
      </c>
      <c r="C45" t="s">
        <v>317</v>
      </c>
      <c r="D45">
        <f>'S男ＥＳ'!D109</f>
        <v>0</v>
      </c>
      <c r="E45">
        <f>'G男ＥＳ'!D91</f>
        <v>0</v>
      </c>
      <c r="F45">
        <f>'S男Ａ'!D101</f>
        <v>11</v>
      </c>
      <c r="G45">
        <f>'G男Ａ'!D91</f>
        <v>0</v>
      </c>
      <c r="H45">
        <f>'S男Ｂ'!D117</f>
        <v>0</v>
      </c>
      <c r="I45">
        <f>'G男Ｂ'!D113</f>
        <v>0</v>
      </c>
      <c r="J45">
        <f>'S男Ｃ'!D114</f>
        <v>0</v>
      </c>
      <c r="K45">
        <f>'G男Ｃ'!D118</f>
        <v>0</v>
      </c>
      <c r="L45">
        <f>'S男Ｄ'!D77</f>
        <v>0</v>
      </c>
      <c r="M45">
        <f>'G男Ｄ'!D78</f>
        <v>0</v>
      </c>
      <c r="N45">
        <f>'S男Ｅ'!D88</f>
        <v>0</v>
      </c>
      <c r="O45">
        <f>'G男Ｅ'!D85</f>
        <v>0</v>
      </c>
      <c r="P45">
        <f>'S女Ａ'!D79</f>
        <v>0</v>
      </c>
      <c r="Q45">
        <f>'G女Ａ'!D82</f>
        <v>0</v>
      </c>
      <c r="R45">
        <f>'S女 Ｂ'!D65</f>
        <v>0</v>
      </c>
      <c r="S45">
        <f>'G女Ｂ'!D69</f>
        <v>0</v>
      </c>
      <c r="T45">
        <f t="shared" si="23"/>
        <v>11</v>
      </c>
      <c r="U45">
        <f t="shared" si="24"/>
        <v>0</v>
      </c>
      <c r="V45">
        <f>SUM(T45:U45)</f>
        <v>11</v>
      </c>
      <c r="X45" s="73">
        <f t="shared" si="25"/>
        <v>10.999985</v>
      </c>
    </row>
    <row r="46" spans="1:24" ht="14.25" thickBot="1">
      <c r="A46" s="5">
        <f>RANK(X46,$X$31:$X$46,0)</f>
        <v>7</v>
      </c>
      <c r="B46" s="78">
        <v>16</v>
      </c>
      <c r="C46" t="s">
        <v>328</v>
      </c>
      <c r="D46">
        <f>'S男ＥＳ'!D110</f>
        <v>13</v>
      </c>
      <c r="E46">
        <f>'G男ＥＳ'!D92</f>
        <v>0</v>
      </c>
      <c r="F46">
        <f>'S男Ａ'!D102</f>
        <v>0</v>
      </c>
      <c r="G46">
        <f>'G男Ａ'!D92</f>
        <v>0</v>
      </c>
      <c r="H46">
        <f>'S男Ｂ'!D118</f>
        <v>10</v>
      </c>
      <c r="I46">
        <f>'G男Ｂ'!D114</f>
        <v>0</v>
      </c>
      <c r="J46">
        <f>'S男Ｃ'!D115</f>
        <v>0</v>
      </c>
      <c r="K46">
        <f>'G男Ｃ'!D119</f>
        <v>0</v>
      </c>
      <c r="L46">
        <f>'S男Ｄ'!D78</f>
        <v>0</v>
      </c>
      <c r="M46">
        <f>'G男Ｄ'!D79</f>
        <v>0</v>
      </c>
      <c r="N46">
        <f>'S男Ｅ'!D89</f>
        <v>0</v>
      </c>
      <c r="O46">
        <f>'G男Ｅ'!D86</f>
        <v>0</v>
      </c>
      <c r="P46">
        <f>'S女Ａ'!D82</f>
        <v>0</v>
      </c>
      <c r="Q46">
        <f>'G女Ａ'!D83</f>
        <v>0</v>
      </c>
      <c r="R46">
        <f>'S女 Ｂ'!D68</f>
        <v>0</v>
      </c>
      <c r="S46">
        <f>'G女Ｂ'!D70</f>
        <v>0</v>
      </c>
      <c r="T46">
        <f t="shared" si="23"/>
        <v>23</v>
      </c>
      <c r="U46">
        <f t="shared" si="24"/>
        <v>0</v>
      </c>
      <c r="V46">
        <f>SUM(T46:U46)</f>
        <v>23</v>
      </c>
      <c r="X46" s="73">
        <f t="shared" si="25"/>
        <v>22.999984</v>
      </c>
    </row>
    <row r="47" spans="4:24" ht="14.25" thickBot="1">
      <c r="D47">
        <f>'S男ＥＳ'!D111</f>
        <v>45</v>
      </c>
      <c r="E47">
        <f>'G男ＥＳ'!D93</f>
        <v>0</v>
      </c>
      <c r="F47">
        <f>'S男Ａ'!D103</f>
        <v>45</v>
      </c>
      <c r="G47">
        <f>'G男Ａ'!D93</f>
        <v>0</v>
      </c>
      <c r="H47">
        <f>'S男Ｂ'!D119</f>
        <v>55</v>
      </c>
      <c r="I47">
        <f>'G男Ｂ'!D115</f>
        <v>0</v>
      </c>
      <c r="J47">
        <f>'S男Ｃ'!D116</f>
        <v>55</v>
      </c>
      <c r="K47">
        <f>'G男Ｃ'!D120</f>
        <v>0</v>
      </c>
      <c r="L47">
        <f>'S男Ｄ'!D79</f>
        <v>55</v>
      </c>
      <c r="M47">
        <f>'G男Ｄ'!D80</f>
        <v>0</v>
      </c>
      <c r="N47">
        <f>'S男Ｅ'!D90</f>
        <v>55</v>
      </c>
      <c r="O47">
        <f>'G男Ｅ'!D87</f>
        <v>0</v>
      </c>
      <c r="P47">
        <f>'S女Ａ'!D81</f>
        <v>45</v>
      </c>
      <c r="Q47">
        <f>'G女Ａ'!D84</f>
        <v>0</v>
      </c>
      <c r="R47">
        <f>'S女 Ｂ'!D67</f>
        <v>45</v>
      </c>
      <c r="S47">
        <f>'G女Ｂ'!D71</f>
        <v>0</v>
      </c>
      <c r="T47">
        <f>SUM(D48,F47,H47,J47,L47,N47,P47,R47)</f>
        <v>400</v>
      </c>
      <c r="U47">
        <f>SUM(G47,I47,K47,M47,O47,Q47,S47)</f>
        <v>0</v>
      </c>
      <c r="V47">
        <f>SUM(T47:U47)</f>
        <v>400</v>
      </c>
      <c r="X47" s="73">
        <f t="shared" si="25"/>
        <v>400</v>
      </c>
    </row>
    <row r="48" spans="4:20" ht="14.25" thickBot="1">
      <c r="D48" s="74">
        <f>SUM(D31:D46)</f>
        <v>45</v>
      </c>
      <c r="E48" s="75">
        <f>SUM(E31:E46)</f>
        <v>0</v>
      </c>
      <c r="F48" s="75">
        <f aca="true" t="shared" si="26" ref="F48:S48">SUM(F31:F46)</f>
        <v>45</v>
      </c>
      <c r="G48" s="75">
        <f t="shared" si="26"/>
        <v>0</v>
      </c>
      <c r="H48" s="75">
        <f t="shared" si="26"/>
        <v>55</v>
      </c>
      <c r="I48" s="75">
        <f t="shared" si="26"/>
        <v>0</v>
      </c>
      <c r="J48" s="75">
        <f t="shared" si="26"/>
        <v>55</v>
      </c>
      <c r="K48" s="75">
        <f t="shared" si="26"/>
        <v>0</v>
      </c>
      <c r="L48" s="75">
        <f t="shared" si="26"/>
        <v>55</v>
      </c>
      <c r="M48" s="75">
        <f t="shared" si="26"/>
        <v>0</v>
      </c>
      <c r="N48" s="75">
        <f t="shared" si="26"/>
        <v>55</v>
      </c>
      <c r="O48" s="75">
        <f t="shared" si="26"/>
        <v>0</v>
      </c>
      <c r="P48" s="75">
        <f t="shared" si="26"/>
        <v>45</v>
      </c>
      <c r="Q48" s="75">
        <f t="shared" si="26"/>
        <v>0</v>
      </c>
      <c r="R48" s="75">
        <f t="shared" si="26"/>
        <v>45</v>
      </c>
      <c r="S48" s="76">
        <f t="shared" si="26"/>
        <v>0</v>
      </c>
      <c r="T48">
        <f>SUM(T31:T46)</f>
        <v>400</v>
      </c>
    </row>
  </sheetData>
  <mergeCells count="25">
    <mergeCell ref="L29:M29"/>
    <mergeCell ref="N29:O29"/>
    <mergeCell ref="T29:U29"/>
    <mergeCell ref="P29:Q29"/>
    <mergeCell ref="R29:S29"/>
    <mergeCell ref="H29:I29"/>
    <mergeCell ref="D29:E29"/>
    <mergeCell ref="D3:E3"/>
    <mergeCell ref="J29:K29"/>
    <mergeCell ref="W3:W4"/>
    <mergeCell ref="V3:V4"/>
    <mergeCell ref="J3:K3"/>
    <mergeCell ref="L3:M3"/>
    <mergeCell ref="N3:O3"/>
    <mergeCell ref="P3:Q3"/>
    <mergeCell ref="B29:B30"/>
    <mergeCell ref="A29:A30"/>
    <mergeCell ref="R3:S3"/>
    <mergeCell ref="T3:U3"/>
    <mergeCell ref="B3:B4"/>
    <mergeCell ref="C3:C4"/>
    <mergeCell ref="F3:G3"/>
    <mergeCell ref="H3:I3"/>
    <mergeCell ref="C29:C30"/>
    <mergeCell ref="F29:G29"/>
  </mergeCells>
  <printOptions/>
  <pageMargins left="0.76" right="0.6" top="0.9" bottom="0.63" header="0.512" footer="0.512"/>
  <pageSetup horizontalDpi="600" verticalDpi="600" orientation="landscape" paperSize="9" scale="14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7"/>
  <dimension ref="A1:L71"/>
  <sheetViews>
    <sheetView workbookViewId="0" topLeftCell="A10">
      <selection activeCell="A17" sqref="A17:I17"/>
    </sheetView>
  </sheetViews>
  <sheetFormatPr defaultColWidth="9.00390625" defaultRowHeight="13.5"/>
  <cols>
    <col min="1" max="1" width="9.00390625" style="2" customWidth="1"/>
    <col min="2" max="2" width="4.875" style="2" customWidth="1"/>
    <col min="3" max="3" width="12.25390625" style="2" customWidth="1"/>
    <col min="4" max="4" width="5.875" style="2" customWidth="1"/>
    <col min="5" max="5" width="10.625" style="2" customWidth="1"/>
    <col min="6" max="6" width="12.875" style="2" customWidth="1"/>
    <col min="7" max="7" width="10.75390625" style="2" customWidth="1"/>
    <col min="8" max="8" width="10.125" style="2" customWidth="1"/>
    <col min="9" max="9" width="14.625" style="2" customWidth="1"/>
    <col min="10" max="16384" width="9.00390625" style="2" customWidth="1"/>
  </cols>
  <sheetData>
    <row r="1" spans="1:6" ht="13.5">
      <c r="A1" s="2" t="s">
        <v>12</v>
      </c>
      <c r="B1" s="11">
        <v>2</v>
      </c>
      <c r="C1" s="11">
        <v>3</v>
      </c>
      <c r="D1" s="11">
        <v>4</v>
      </c>
      <c r="E1" s="11">
        <v>5</v>
      </c>
      <c r="F1" s="11">
        <v>6</v>
      </c>
    </row>
    <row r="2" spans="2:6" ht="13.5">
      <c r="B2" s="2" t="s">
        <v>0</v>
      </c>
      <c r="C2" s="2" t="s">
        <v>1</v>
      </c>
      <c r="D2" s="2" t="s">
        <v>2</v>
      </c>
      <c r="E2" s="2" t="s">
        <v>3</v>
      </c>
      <c r="F2" s="2" t="s">
        <v>153</v>
      </c>
    </row>
    <row r="3" spans="6:9" ht="14.25" thickBot="1">
      <c r="F3" s="2" t="s">
        <v>216</v>
      </c>
      <c r="I3" s="2" t="s">
        <v>217</v>
      </c>
    </row>
    <row r="4" spans="1:9" ht="13.5">
      <c r="A4" s="8" t="e">
        <f aca="true" t="shared" si="0" ref="A4:A11">RANK(H4,H$4:H$11,1)</f>
        <v>#VALUE!</v>
      </c>
      <c r="B4" s="2">
        <v>25</v>
      </c>
      <c r="C4" s="2" t="s">
        <v>51</v>
      </c>
      <c r="D4" s="11">
        <v>71</v>
      </c>
      <c r="E4" s="2" t="s">
        <v>22</v>
      </c>
      <c r="F4" s="34"/>
      <c r="G4" s="10">
        <f>F4+((1000-B4)/100000000000000)</f>
        <v>9.75E-12</v>
      </c>
      <c r="H4" s="10">
        <f>IF(G4&gt;0.0001,F4+(100-B4)/100000000000,"")</f>
      </c>
      <c r="I4" s="37"/>
    </row>
    <row r="5" spans="1:9" ht="13.5">
      <c r="A5" s="8" t="e">
        <f t="shared" si="0"/>
        <v>#VALUE!</v>
      </c>
      <c r="B5" s="2">
        <v>26</v>
      </c>
      <c r="C5" s="2" t="s">
        <v>73</v>
      </c>
      <c r="D5" s="11">
        <v>46</v>
      </c>
      <c r="E5" s="2" t="s">
        <v>61</v>
      </c>
      <c r="F5" s="35"/>
      <c r="G5" s="10">
        <f aca="true" t="shared" si="1" ref="G5:G11">F5+((1000-B5)/100000000000000)</f>
        <v>9.74E-12</v>
      </c>
      <c r="H5" s="10">
        <f aca="true" t="shared" si="2" ref="H5:H11">IF(G5&gt;0.0001,F5+(100-B5)/100000000000,"")</f>
      </c>
      <c r="I5" s="38"/>
    </row>
    <row r="6" spans="1:9" ht="13.5">
      <c r="A6" s="8" t="e">
        <f t="shared" si="0"/>
        <v>#VALUE!</v>
      </c>
      <c r="B6" s="2">
        <v>27</v>
      </c>
      <c r="C6" s="2" t="s">
        <v>49</v>
      </c>
      <c r="D6" s="11">
        <v>57</v>
      </c>
      <c r="E6" s="2" t="s">
        <v>8</v>
      </c>
      <c r="F6" s="35"/>
      <c r="G6" s="10">
        <f t="shared" si="1"/>
        <v>9.73E-12</v>
      </c>
      <c r="H6" s="10">
        <f t="shared" si="2"/>
      </c>
      <c r="I6" s="38"/>
    </row>
    <row r="7" spans="1:9" ht="13.5">
      <c r="A7" s="8" t="e">
        <f t="shared" si="0"/>
        <v>#VALUE!</v>
      </c>
      <c r="B7" s="2">
        <v>28</v>
      </c>
      <c r="C7" s="2" t="s">
        <v>52</v>
      </c>
      <c r="D7" s="11">
        <v>46</v>
      </c>
      <c r="E7" s="2" t="s">
        <v>11</v>
      </c>
      <c r="F7" s="35"/>
      <c r="G7" s="10">
        <f t="shared" si="1"/>
        <v>9.72E-12</v>
      </c>
      <c r="H7" s="10">
        <f t="shared" si="2"/>
      </c>
      <c r="I7" s="38"/>
    </row>
    <row r="8" spans="1:9" ht="13.5">
      <c r="A8" s="8" t="e">
        <f t="shared" si="0"/>
        <v>#VALUE!</v>
      </c>
      <c r="B8" s="2">
        <v>29</v>
      </c>
      <c r="C8" s="2" t="s">
        <v>50</v>
      </c>
      <c r="D8" s="11">
        <v>38</v>
      </c>
      <c r="E8" s="2" t="s">
        <v>19</v>
      </c>
      <c r="F8" s="35"/>
      <c r="G8" s="10">
        <f t="shared" si="1"/>
        <v>9.71E-12</v>
      </c>
      <c r="H8" s="10">
        <f t="shared" si="2"/>
      </c>
      <c r="I8" s="38"/>
    </row>
    <row r="9" spans="1:9" ht="13.5">
      <c r="A9" s="8" t="e">
        <f t="shared" si="0"/>
        <v>#VALUE!</v>
      </c>
      <c r="B9" s="2">
        <v>30</v>
      </c>
      <c r="C9" s="2" t="s">
        <v>239</v>
      </c>
      <c r="D9" s="11">
        <v>37</v>
      </c>
      <c r="E9" s="2" t="s">
        <v>80</v>
      </c>
      <c r="F9" s="35"/>
      <c r="G9" s="10">
        <f t="shared" si="1"/>
        <v>9.7E-12</v>
      </c>
      <c r="H9" s="10">
        <f t="shared" si="2"/>
      </c>
      <c r="I9" s="38"/>
    </row>
    <row r="10" spans="1:9" ht="13.5">
      <c r="A10" s="8" t="e">
        <f t="shared" si="0"/>
        <v>#VALUE!</v>
      </c>
      <c r="B10" s="2">
        <v>31</v>
      </c>
      <c r="C10" s="2" t="s">
        <v>240</v>
      </c>
      <c r="D10" s="11">
        <v>45</v>
      </c>
      <c r="E10" s="2" t="s">
        <v>80</v>
      </c>
      <c r="F10" s="35"/>
      <c r="G10" s="10">
        <f t="shared" si="1"/>
        <v>9.69E-12</v>
      </c>
      <c r="H10" s="10">
        <f t="shared" si="2"/>
      </c>
      <c r="I10" s="38"/>
    </row>
    <row r="11" spans="1:9" ht="14.25" thickBot="1">
      <c r="A11" s="8" t="e">
        <f t="shared" si="0"/>
        <v>#VALUE!</v>
      </c>
      <c r="D11" s="11"/>
      <c r="F11" s="36"/>
      <c r="G11" s="10">
        <f t="shared" si="1"/>
        <v>1E-11</v>
      </c>
      <c r="H11" s="10">
        <f t="shared" si="2"/>
      </c>
      <c r="I11" s="39"/>
    </row>
    <row r="12" spans="1:8" ht="13.5">
      <c r="A12" s="8"/>
      <c r="F12" s="4"/>
      <c r="G12" s="10"/>
      <c r="H12" s="10"/>
    </row>
    <row r="13" spans="1:8" ht="13.5">
      <c r="A13" s="8"/>
      <c r="G13" s="10"/>
      <c r="H13" s="10"/>
    </row>
    <row r="14" spans="1:8" ht="13.5">
      <c r="A14" s="8"/>
      <c r="G14" s="10"/>
      <c r="H14" s="10"/>
    </row>
    <row r="16" ht="13.5">
      <c r="A16" s="2" t="s">
        <v>103</v>
      </c>
    </row>
    <row r="17" spans="1:9" ht="30" customHeight="1">
      <c r="A17" s="95" t="s">
        <v>387</v>
      </c>
      <c r="B17" s="95"/>
      <c r="C17" s="95"/>
      <c r="D17" s="95"/>
      <c r="E17" s="95"/>
      <c r="F17" s="95"/>
      <c r="G17" s="95"/>
      <c r="H17" s="95"/>
      <c r="I17" s="95"/>
    </row>
    <row r="18" spans="1:9" ht="13.5">
      <c r="A18" s="95" t="s">
        <v>192</v>
      </c>
      <c r="B18" s="95"/>
      <c r="C18" s="19"/>
      <c r="D18" s="19" t="s">
        <v>208</v>
      </c>
      <c r="E18" s="20"/>
      <c r="F18" s="19" t="s">
        <v>158</v>
      </c>
      <c r="G18" s="19"/>
      <c r="H18" s="19"/>
      <c r="I18" s="19"/>
    </row>
    <row r="19" spans="1:9" ht="13.5">
      <c r="A19" s="20"/>
      <c r="B19" s="20"/>
      <c r="C19" s="20"/>
      <c r="D19" s="20"/>
      <c r="E19" s="20"/>
      <c r="F19" s="20"/>
      <c r="G19" s="25"/>
      <c r="H19" s="25"/>
      <c r="I19" s="20"/>
    </row>
    <row r="20" spans="1:9" ht="13.5">
      <c r="A20" s="19" t="s">
        <v>100</v>
      </c>
      <c r="B20" s="19" t="s">
        <v>0</v>
      </c>
      <c r="C20" s="22" t="s">
        <v>186</v>
      </c>
      <c r="D20" s="22" t="s">
        <v>97</v>
      </c>
      <c r="E20" s="22" t="s">
        <v>98</v>
      </c>
      <c r="F20" s="22" t="s">
        <v>181</v>
      </c>
      <c r="G20" s="30" t="s">
        <v>209</v>
      </c>
      <c r="H20" s="22"/>
      <c r="I20" s="19"/>
    </row>
    <row r="21" spans="1:9" ht="13.5">
      <c r="A21" s="21">
        <v>1</v>
      </c>
      <c r="B21" s="21" t="e">
        <f aca="true" t="shared" si="3" ref="B21:F33">VLOOKUP($A21,$A$4:$F$14,B$1,0)</f>
        <v>#N/A</v>
      </c>
      <c r="C21" s="21" t="e">
        <f t="shared" si="3"/>
        <v>#N/A</v>
      </c>
      <c r="D21" s="29" t="e">
        <f t="shared" si="3"/>
        <v>#N/A</v>
      </c>
      <c r="E21" s="21" t="e">
        <f t="shared" si="3"/>
        <v>#N/A</v>
      </c>
      <c r="F21" s="26" t="e">
        <f t="shared" si="3"/>
        <v>#N/A</v>
      </c>
      <c r="G21" s="21">
        <v>10</v>
      </c>
      <c r="H21" s="20"/>
      <c r="I21" s="20"/>
    </row>
    <row r="22" spans="1:9" ht="13.5">
      <c r="A22" s="21">
        <v>2</v>
      </c>
      <c r="B22" s="21" t="e">
        <f t="shared" si="3"/>
        <v>#N/A</v>
      </c>
      <c r="C22" s="21" t="e">
        <f t="shared" si="3"/>
        <v>#N/A</v>
      </c>
      <c r="D22" s="29" t="e">
        <f t="shared" si="3"/>
        <v>#N/A</v>
      </c>
      <c r="E22" s="21" t="e">
        <f t="shared" si="3"/>
        <v>#N/A</v>
      </c>
      <c r="F22" s="26" t="e">
        <f t="shared" si="3"/>
        <v>#N/A</v>
      </c>
      <c r="G22" s="21">
        <v>9</v>
      </c>
      <c r="H22" s="20"/>
      <c r="I22" s="20"/>
    </row>
    <row r="23" spans="1:9" ht="13.5">
      <c r="A23" s="21">
        <v>3</v>
      </c>
      <c r="B23" s="21" t="e">
        <f t="shared" si="3"/>
        <v>#N/A</v>
      </c>
      <c r="C23" s="21" t="e">
        <f t="shared" si="3"/>
        <v>#N/A</v>
      </c>
      <c r="D23" s="29" t="e">
        <f t="shared" si="3"/>
        <v>#N/A</v>
      </c>
      <c r="E23" s="21" t="e">
        <f t="shared" si="3"/>
        <v>#N/A</v>
      </c>
      <c r="F23" s="26" t="e">
        <f t="shared" si="3"/>
        <v>#N/A</v>
      </c>
      <c r="G23" s="21">
        <v>8</v>
      </c>
      <c r="H23" s="20"/>
      <c r="I23" s="20"/>
    </row>
    <row r="24" spans="1:9" ht="13.5">
      <c r="A24" s="21">
        <v>4</v>
      </c>
      <c r="B24" s="21" t="e">
        <f t="shared" si="3"/>
        <v>#N/A</v>
      </c>
      <c r="C24" s="21" t="e">
        <f t="shared" si="3"/>
        <v>#N/A</v>
      </c>
      <c r="D24" s="29" t="e">
        <f t="shared" si="3"/>
        <v>#N/A</v>
      </c>
      <c r="E24" s="21" t="e">
        <f t="shared" si="3"/>
        <v>#N/A</v>
      </c>
      <c r="F24" s="26" t="e">
        <f t="shared" si="3"/>
        <v>#N/A</v>
      </c>
      <c r="G24" s="21">
        <v>7</v>
      </c>
      <c r="H24" s="20"/>
      <c r="I24" s="20"/>
    </row>
    <row r="25" spans="1:9" ht="13.5">
      <c r="A25" s="21">
        <v>5</v>
      </c>
      <c r="B25" s="21" t="e">
        <f t="shared" si="3"/>
        <v>#N/A</v>
      </c>
      <c r="C25" s="21" t="e">
        <f t="shared" si="3"/>
        <v>#N/A</v>
      </c>
      <c r="D25" s="29" t="e">
        <f t="shared" si="3"/>
        <v>#N/A</v>
      </c>
      <c r="E25" s="21" t="e">
        <f t="shared" si="3"/>
        <v>#N/A</v>
      </c>
      <c r="F25" s="26" t="e">
        <f t="shared" si="3"/>
        <v>#N/A</v>
      </c>
      <c r="G25" s="21">
        <v>6</v>
      </c>
      <c r="H25" s="20"/>
      <c r="I25" s="20"/>
    </row>
    <row r="26" spans="1:9" ht="13.5">
      <c r="A26" s="21">
        <v>6</v>
      </c>
      <c r="B26" s="21" t="e">
        <f t="shared" si="3"/>
        <v>#N/A</v>
      </c>
      <c r="C26" s="21" t="e">
        <f t="shared" si="3"/>
        <v>#N/A</v>
      </c>
      <c r="D26" s="29" t="e">
        <f t="shared" si="3"/>
        <v>#N/A</v>
      </c>
      <c r="E26" s="21" t="e">
        <f t="shared" si="3"/>
        <v>#N/A</v>
      </c>
      <c r="F26" s="26" t="e">
        <f t="shared" si="3"/>
        <v>#N/A</v>
      </c>
      <c r="G26" s="21">
        <v>5</v>
      </c>
      <c r="H26" s="20"/>
      <c r="I26" s="20"/>
    </row>
    <row r="27" spans="1:9" ht="13.5">
      <c r="A27" s="21">
        <v>7</v>
      </c>
      <c r="B27" s="21" t="e">
        <f t="shared" si="3"/>
        <v>#N/A</v>
      </c>
      <c r="C27" s="21" t="e">
        <f t="shared" si="3"/>
        <v>#N/A</v>
      </c>
      <c r="D27" s="29" t="e">
        <f t="shared" si="3"/>
        <v>#N/A</v>
      </c>
      <c r="E27" s="21" t="e">
        <f t="shared" si="3"/>
        <v>#N/A</v>
      </c>
      <c r="F27" s="26" t="e">
        <f t="shared" si="3"/>
        <v>#N/A</v>
      </c>
      <c r="G27" s="21">
        <v>4</v>
      </c>
      <c r="H27" s="20"/>
      <c r="I27" s="20"/>
    </row>
    <row r="28" spans="1:9" ht="13.5">
      <c r="A28" s="21">
        <v>8</v>
      </c>
      <c r="B28" s="21" t="e">
        <f t="shared" si="3"/>
        <v>#N/A</v>
      </c>
      <c r="C28" s="21" t="e">
        <f t="shared" si="3"/>
        <v>#N/A</v>
      </c>
      <c r="D28" s="29" t="e">
        <f t="shared" si="3"/>
        <v>#N/A</v>
      </c>
      <c r="E28" s="21" t="e">
        <f t="shared" si="3"/>
        <v>#N/A</v>
      </c>
      <c r="F28" s="26" t="e">
        <f t="shared" si="3"/>
        <v>#N/A</v>
      </c>
      <c r="G28" s="21">
        <v>3</v>
      </c>
      <c r="H28" s="20"/>
      <c r="I28" s="20"/>
    </row>
    <row r="29" spans="1:9" ht="13.5">
      <c r="A29" s="21">
        <v>9</v>
      </c>
      <c r="B29" s="21" t="e">
        <f t="shared" si="3"/>
        <v>#N/A</v>
      </c>
      <c r="C29" s="21" t="e">
        <f t="shared" si="3"/>
        <v>#N/A</v>
      </c>
      <c r="D29" s="29" t="e">
        <f t="shared" si="3"/>
        <v>#N/A</v>
      </c>
      <c r="E29" s="21" t="e">
        <f t="shared" si="3"/>
        <v>#N/A</v>
      </c>
      <c r="F29" s="26" t="e">
        <f t="shared" si="3"/>
        <v>#N/A</v>
      </c>
      <c r="G29" s="21">
        <v>2</v>
      </c>
      <c r="H29" s="20"/>
      <c r="I29" s="20"/>
    </row>
    <row r="30" spans="1:9" ht="13.5">
      <c r="A30" s="21">
        <v>10</v>
      </c>
      <c r="B30" s="21" t="e">
        <f t="shared" si="3"/>
        <v>#N/A</v>
      </c>
      <c r="C30" s="21" t="e">
        <f t="shared" si="3"/>
        <v>#N/A</v>
      </c>
      <c r="D30" s="29" t="e">
        <f t="shared" si="3"/>
        <v>#N/A</v>
      </c>
      <c r="E30" s="21" t="e">
        <f t="shared" si="3"/>
        <v>#N/A</v>
      </c>
      <c r="F30" s="26" t="e">
        <f t="shared" si="3"/>
        <v>#N/A</v>
      </c>
      <c r="G30" s="21">
        <v>1</v>
      </c>
      <c r="H30" s="20"/>
      <c r="I30" s="20"/>
    </row>
    <row r="31" spans="1:9" ht="13.5">
      <c r="A31" s="21">
        <v>11</v>
      </c>
      <c r="B31" s="21" t="e">
        <f t="shared" si="3"/>
        <v>#N/A</v>
      </c>
      <c r="C31" s="21" t="e">
        <f t="shared" si="3"/>
        <v>#N/A</v>
      </c>
      <c r="D31" s="29" t="e">
        <f t="shared" si="3"/>
        <v>#N/A</v>
      </c>
      <c r="E31" s="21" t="e">
        <f t="shared" si="3"/>
        <v>#N/A</v>
      </c>
      <c r="F31" s="26" t="e">
        <f t="shared" si="3"/>
        <v>#N/A</v>
      </c>
      <c r="G31" s="21">
        <v>0</v>
      </c>
      <c r="H31" s="20"/>
      <c r="I31" s="20"/>
    </row>
    <row r="32" spans="1:9" ht="13.5">
      <c r="A32" s="21">
        <v>12</v>
      </c>
      <c r="B32" s="21" t="e">
        <f t="shared" si="3"/>
        <v>#N/A</v>
      </c>
      <c r="C32" s="21" t="e">
        <f t="shared" si="3"/>
        <v>#N/A</v>
      </c>
      <c r="D32" s="29" t="e">
        <f t="shared" si="3"/>
        <v>#N/A</v>
      </c>
      <c r="E32" s="21" t="e">
        <f t="shared" si="3"/>
        <v>#N/A</v>
      </c>
      <c r="F32" s="26" t="e">
        <f t="shared" si="3"/>
        <v>#N/A</v>
      </c>
      <c r="G32" s="21">
        <v>0</v>
      </c>
      <c r="H32" s="20"/>
      <c r="I32" s="20"/>
    </row>
    <row r="33" spans="1:9" ht="13.5">
      <c r="A33" s="21">
        <v>13</v>
      </c>
      <c r="B33" s="21" t="e">
        <f t="shared" si="3"/>
        <v>#N/A</v>
      </c>
      <c r="C33" s="21" t="e">
        <f t="shared" si="3"/>
        <v>#N/A</v>
      </c>
      <c r="D33" s="29" t="e">
        <f t="shared" si="3"/>
        <v>#N/A</v>
      </c>
      <c r="E33" s="21" t="e">
        <f t="shared" si="3"/>
        <v>#N/A</v>
      </c>
      <c r="F33" s="26" t="e">
        <f t="shared" si="3"/>
        <v>#N/A</v>
      </c>
      <c r="G33" s="21">
        <v>0</v>
      </c>
      <c r="H33" s="20"/>
      <c r="I33" s="20"/>
    </row>
    <row r="34" spans="1:9" ht="15.75" customHeight="1">
      <c r="A34" s="21"/>
      <c r="B34" s="21"/>
      <c r="C34" s="21"/>
      <c r="D34" s="21"/>
      <c r="E34" s="21"/>
      <c r="F34" s="26"/>
      <c r="G34" s="26"/>
      <c r="H34" s="26"/>
      <c r="I34" s="27"/>
    </row>
    <row r="35" spans="1:12" s="20" customFormat="1" ht="13.5">
      <c r="A35" s="21" t="s">
        <v>193</v>
      </c>
      <c r="B35" s="21"/>
      <c r="C35" s="21"/>
      <c r="D35" s="21"/>
      <c r="E35" s="28">
        <v>0</v>
      </c>
      <c r="F35" s="21"/>
      <c r="G35" s="21"/>
      <c r="H35" s="21"/>
      <c r="I35" s="21"/>
      <c r="J35" s="21"/>
      <c r="K35" s="21"/>
      <c r="L35" s="21"/>
    </row>
    <row r="36" spans="1:12" s="20" customFormat="1" ht="13.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</row>
    <row r="37" spans="1:12" s="20" customFormat="1" ht="13.5">
      <c r="A37" s="21" t="s">
        <v>194</v>
      </c>
      <c r="B37" s="21"/>
      <c r="C37" s="21"/>
      <c r="D37" s="21"/>
      <c r="E37" s="21" t="s">
        <v>195</v>
      </c>
      <c r="F37" s="21"/>
      <c r="G37" s="21"/>
      <c r="H37" s="21"/>
      <c r="I37" s="21"/>
      <c r="J37" s="21"/>
      <c r="K37" s="21"/>
      <c r="L37" s="21"/>
    </row>
    <row r="38" spans="1:12" s="20" customFormat="1" ht="13.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</row>
    <row r="39" spans="1:12" s="20" customFormat="1" ht="13.5">
      <c r="A39" s="21" t="s">
        <v>196</v>
      </c>
      <c r="B39" s="21"/>
      <c r="C39" s="21"/>
      <c r="D39" s="21"/>
      <c r="E39" s="21" t="s">
        <v>195</v>
      </c>
      <c r="F39" s="21"/>
      <c r="G39" s="21"/>
      <c r="H39" s="21"/>
      <c r="I39" s="21"/>
      <c r="J39" s="21"/>
      <c r="K39" s="21"/>
      <c r="L39" s="21"/>
    </row>
    <row r="40" spans="1:12" s="20" customFormat="1" ht="13.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</row>
    <row r="41" spans="1:12" s="20" customFormat="1" ht="13.5">
      <c r="A41" s="21" t="s">
        <v>197</v>
      </c>
      <c r="B41" s="21"/>
      <c r="C41" s="21"/>
      <c r="D41" s="21"/>
      <c r="E41" s="21" t="s">
        <v>195</v>
      </c>
      <c r="F41" s="21"/>
      <c r="G41" s="21"/>
      <c r="H41" s="21"/>
      <c r="I41" s="21"/>
      <c r="J41" s="21"/>
      <c r="K41" s="21"/>
      <c r="L41" s="21"/>
    </row>
    <row r="42" spans="1:12" s="20" customFormat="1" ht="13.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3" spans="1:12" s="20" customFormat="1" ht="13.5">
      <c r="A43" s="21" t="s">
        <v>198</v>
      </c>
      <c r="B43" s="21"/>
      <c r="C43" s="21"/>
      <c r="D43" s="21"/>
      <c r="E43" s="28">
        <v>0</v>
      </c>
      <c r="F43" s="21"/>
      <c r="G43" s="21"/>
      <c r="H43" s="21"/>
      <c r="I43" s="21"/>
      <c r="J43" s="21"/>
      <c r="K43" s="21"/>
      <c r="L43" s="21"/>
    </row>
    <row r="44" spans="1:12" s="20" customFormat="1" ht="13.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</row>
    <row r="45" spans="1:12" s="20" customFormat="1" ht="13.5">
      <c r="A45" s="21" t="s">
        <v>199</v>
      </c>
      <c r="B45" s="21"/>
      <c r="C45" s="21"/>
      <c r="D45" s="21"/>
      <c r="E45" s="21" t="s">
        <v>195</v>
      </c>
      <c r="F45" s="21"/>
      <c r="G45" s="21"/>
      <c r="H45" s="21"/>
      <c r="I45" s="21"/>
      <c r="J45" s="21"/>
      <c r="K45" s="21"/>
      <c r="L45" s="21"/>
    </row>
    <row r="46" spans="1:12" s="20" customFormat="1" ht="13.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</row>
    <row r="47" spans="1:12" s="20" customFormat="1" ht="13.5">
      <c r="A47" s="21"/>
      <c r="B47" s="21" t="s">
        <v>200</v>
      </c>
      <c r="C47" s="21" t="s">
        <v>201</v>
      </c>
      <c r="D47" s="21" t="s">
        <v>202</v>
      </c>
      <c r="E47" s="21"/>
      <c r="F47" s="21"/>
      <c r="G47" s="21"/>
      <c r="H47" s="21"/>
      <c r="I47" s="21"/>
      <c r="J47" s="21" t="s">
        <v>203</v>
      </c>
      <c r="K47" s="21"/>
      <c r="L47" s="21"/>
    </row>
    <row r="48" spans="1:12" s="20" customFormat="1" ht="13.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</row>
    <row r="49" spans="1:12" s="20" customFormat="1" ht="13.5">
      <c r="A49" s="21" t="s">
        <v>204</v>
      </c>
      <c r="B49" s="21"/>
      <c r="C49" s="21"/>
      <c r="D49" s="21"/>
      <c r="E49" s="21"/>
      <c r="F49" s="21"/>
      <c r="G49" s="21" t="s">
        <v>205</v>
      </c>
      <c r="K49" s="21"/>
      <c r="L49" s="21"/>
    </row>
    <row r="50" spans="1:8" ht="13.5">
      <c r="A50" s="5"/>
      <c r="B50"/>
      <c r="C50"/>
      <c r="D50"/>
      <c r="E50"/>
      <c r="F50" s="6"/>
      <c r="G50"/>
      <c r="H50" s="6"/>
    </row>
    <row r="51" ht="13.5">
      <c r="I51" s="4"/>
    </row>
    <row r="52" ht="13.5">
      <c r="I52" s="4"/>
    </row>
    <row r="53" spans="2:9" ht="13.5">
      <c r="B53" s="7"/>
      <c r="C53" s="7"/>
      <c r="D53" s="7"/>
      <c r="G53"/>
      <c r="H53" s="1"/>
      <c r="I53" s="1"/>
    </row>
    <row r="54" spans="2:9" ht="13.5">
      <c r="B54" s="7" t="s">
        <v>99</v>
      </c>
      <c r="C54" s="7" t="s">
        <v>56</v>
      </c>
      <c r="D54" s="7" t="s">
        <v>101</v>
      </c>
      <c r="G54"/>
      <c r="H54" s="1" t="s">
        <v>56</v>
      </c>
      <c r="I54" s="1" t="s">
        <v>101</v>
      </c>
    </row>
    <row r="55" spans="2:9" ht="13.5">
      <c r="B55" s="2">
        <f aca="true" t="shared" si="4" ref="B55:B65">RANK(E55,$E$55:$E$70)</f>
        <v>1</v>
      </c>
      <c r="C55" t="s">
        <v>22</v>
      </c>
      <c r="D55" s="2">
        <f>SUMIF(E$21:E$28,C55,G$21:G$28)</f>
        <v>0</v>
      </c>
      <c r="E55" s="8">
        <f>D55+(13/1000000)</f>
        <v>1.3E-05</v>
      </c>
      <c r="G55">
        <v>1</v>
      </c>
      <c r="H55" t="str">
        <f aca="true" t="shared" si="5" ref="H55:H67">VLOOKUP($G55,$B$55:$D$70,$B$1,0)</f>
        <v>ﾌﾛｲﾃﾞ</v>
      </c>
      <c r="I55">
        <f aca="true" t="shared" si="6" ref="I55:I66">VLOOKUP($G55,$B$55:$D$70,$C$1,0)</f>
        <v>0</v>
      </c>
    </row>
    <row r="56" spans="2:9" ht="13.5">
      <c r="B56" s="2">
        <f t="shared" si="4"/>
        <v>2</v>
      </c>
      <c r="C56" t="s">
        <v>59</v>
      </c>
      <c r="D56" s="2">
        <f aca="true" t="shared" si="7" ref="D56:D67">SUMIF(E$21:E$28,C56,G$21:G$28)</f>
        <v>0</v>
      </c>
      <c r="E56" s="8">
        <f>D56+(12/1000000)</f>
        <v>1.2E-05</v>
      </c>
      <c r="G56">
        <v>2</v>
      </c>
      <c r="H56" t="str">
        <f t="shared" si="5"/>
        <v>R&amp;D</v>
      </c>
      <c r="I56">
        <f t="shared" si="6"/>
        <v>0</v>
      </c>
    </row>
    <row r="57" spans="2:9" ht="13.5">
      <c r="B57" s="2">
        <f t="shared" si="4"/>
        <v>3</v>
      </c>
      <c r="C57" t="s">
        <v>6</v>
      </c>
      <c r="D57" s="2">
        <f t="shared" si="7"/>
        <v>0</v>
      </c>
      <c r="E57" s="8">
        <f>D57+(11/1000000)</f>
        <v>1.1E-05</v>
      </c>
      <c r="G57">
        <v>3</v>
      </c>
      <c r="H57" t="str">
        <f t="shared" si="5"/>
        <v>東京電力</v>
      </c>
      <c r="I57">
        <f t="shared" si="6"/>
        <v>0</v>
      </c>
    </row>
    <row r="58" spans="2:9" ht="13.5">
      <c r="B58" s="2">
        <f t="shared" si="4"/>
        <v>4</v>
      </c>
      <c r="C58" t="s">
        <v>8</v>
      </c>
      <c r="D58" s="2">
        <f t="shared" si="7"/>
        <v>0</v>
      </c>
      <c r="E58" s="8">
        <f>D58+(10/1000000)</f>
        <v>1E-05</v>
      </c>
      <c r="G58">
        <v>4</v>
      </c>
      <c r="H58" t="str">
        <f t="shared" si="5"/>
        <v>パワー</v>
      </c>
      <c r="I58">
        <f t="shared" si="6"/>
        <v>0</v>
      </c>
    </row>
    <row r="59" spans="2:9" ht="13.5">
      <c r="B59" s="2">
        <f t="shared" si="4"/>
        <v>5</v>
      </c>
      <c r="C59" t="s">
        <v>57</v>
      </c>
      <c r="D59" s="2">
        <f t="shared" si="7"/>
        <v>0</v>
      </c>
      <c r="E59" s="8">
        <f>D59+(9/1000000)</f>
        <v>9E-06</v>
      </c>
      <c r="G59">
        <v>5</v>
      </c>
      <c r="H59" t="str">
        <f t="shared" si="5"/>
        <v>宇都宮</v>
      </c>
      <c r="I59">
        <f t="shared" si="6"/>
        <v>0</v>
      </c>
    </row>
    <row r="60" spans="2:9" ht="13.5">
      <c r="B60" s="2">
        <f t="shared" si="4"/>
        <v>6</v>
      </c>
      <c r="C60" t="s">
        <v>18</v>
      </c>
      <c r="D60" s="2">
        <f t="shared" si="7"/>
        <v>0</v>
      </c>
      <c r="E60" s="8">
        <f>D60+(8/1000000)</f>
        <v>8E-06</v>
      </c>
      <c r="G60">
        <v>6</v>
      </c>
      <c r="H60" t="str">
        <f t="shared" si="5"/>
        <v>県庁</v>
      </c>
      <c r="I60">
        <f t="shared" si="6"/>
        <v>0</v>
      </c>
    </row>
    <row r="61" spans="2:9" ht="13.5">
      <c r="B61" s="2">
        <f t="shared" si="4"/>
        <v>7</v>
      </c>
      <c r="C61" t="s">
        <v>108</v>
      </c>
      <c r="D61" s="2">
        <f t="shared" si="7"/>
        <v>0</v>
      </c>
      <c r="E61" s="8">
        <f>D61+(7/1000000)</f>
        <v>7E-06</v>
      </c>
      <c r="G61">
        <v>7</v>
      </c>
      <c r="H61" t="str">
        <f t="shared" si="5"/>
        <v>ｼｬﾛｰﾑ</v>
      </c>
      <c r="I61">
        <f t="shared" si="6"/>
        <v>0</v>
      </c>
    </row>
    <row r="62" spans="2:9" ht="13.5">
      <c r="B62" s="2">
        <f t="shared" si="4"/>
        <v>8</v>
      </c>
      <c r="C62" t="s">
        <v>9</v>
      </c>
      <c r="D62" s="2">
        <f t="shared" si="7"/>
        <v>0</v>
      </c>
      <c r="E62" s="8">
        <f>D62+(4/1000000)</f>
        <v>4E-06</v>
      </c>
      <c r="G62">
        <v>8</v>
      </c>
      <c r="H62" t="str">
        <f t="shared" si="5"/>
        <v>KS</v>
      </c>
      <c r="I62">
        <f t="shared" si="6"/>
        <v>0</v>
      </c>
    </row>
    <row r="63" spans="2:9" ht="13.5">
      <c r="B63" s="2">
        <f t="shared" si="4"/>
        <v>9</v>
      </c>
      <c r="C63" t="s">
        <v>19</v>
      </c>
      <c r="D63" s="2">
        <f t="shared" si="7"/>
        <v>0</v>
      </c>
      <c r="E63" s="8">
        <f>D63+(3/1000000)</f>
        <v>3E-06</v>
      </c>
      <c r="G63">
        <v>9</v>
      </c>
      <c r="H63" t="str">
        <f t="shared" si="5"/>
        <v>富士重工</v>
      </c>
      <c r="I63">
        <f t="shared" si="6"/>
        <v>0</v>
      </c>
    </row>
    <row r="64" spans="2:9" ht="13.5">
      <c r="B64" s="2">
        <f t="shared" si="4"/>
        <v>10</v>
      </c>
      <c r="C64" t="s">
        <v>111</v>
      </c>
      <c r="D64" s="2">
        <f t="shared" si="7"/>
        <v>0</v>
      </c>
      <c r="E64" s="8">
        <f>D64+(2/1000000)</f>
        <v>2E-06</v>
      </c>
      <c r="G64">
        <v>10</v>
      </c>
      <c r="H64" t="str">
        <f t="shared" si="5"/>
        <v>ジュニア</v>
      </c>
      <c r="I64">
        <f t="shared" si="6"/>
        <v>0</v>
      </c>
    </row>
    <row r="65" spans="2:9" ht="13.5">
      <c r="B65" s="2">
        <f t="shared" si="4"/>
        <v>11</v>
      </c>
      <c r="C65" t="s">
        <v>11</v>
      </c>
      <c r="D65" s="2">
        <f t="shared" si="7"/>
        <v>0</v>
      </c>
      <c r="E65" s="8">
        <f>D65+(1/1000000)</f>
        <v>1E-06</v>
      </c>
      <c r="G65">
        <v>11</v>
      </c>
      <c r="H65" t="str">
        <f t="shared" si="5"/>
        <v>ﾎﾜｲﾄﾊﾟﾚｯﾄ</v>
      </c>
      <c r="I65">
        <f t="shared" si="6"/>
        <v>0</v>
      </c>
    </row>
    <row r="66" spans="2:9" ht="13.5">
      <c r="B66" s="2">
        <f>RANK(E66,$E$55:$E$70)</f>
        <v>12</v>
      </c>
      <c r="C66" t="s">
        <v>58</v>
      </c>
      <c r="D66" s="2">
        <f t="shared" si="7"/>
        <v>0</v>
      </c>
      <c r="E66" s="8">
        <f>D66+(0.9/1000000)</f>
        <v>9.000000000000001E-07</v>
      </c>
      <c r="G66">
        <v>12</v>
      </c>
      <c r="H66" t="str">
        <f t="shared" si="5"/>
        <v>市役所</v>
      </c>
      <c r="I66">
        <f t="shared" si="6"/>
        <v>0</v>
      </c>
    </row>
    <row r="67" spans="2:9" ht="13.5">
      <c r="B67" s="2">
        <f>RANK(E67,$E$55:$E$70)</f>
        <v>13</v>
      </c>
      <c r="C67" t="s">
        <v>110</v>
      </c>
      <c r="D67" s="2">
        <f t="shared" si="7"/>
        <v>0</v>
      </c>
      <c r="E67" s="8">
        <f>D67+(0.8/1000000)</f>
        <v>8.000000000000001E-07</v>
      </c>
      <c r="G67">
        <v>13</v>
      </c>
      <c r="H67" t="str">
        <f t="shared" si="5"/>
        <v>ﾊﾟﾝｻｰ</v>
      </c>
      <c r="I67">
        <f>VLOOKUP($G67,$B$55:$D$70,$C$1,0)</f>
        <v>0</v>
      </c>
    </row>
    <row r="68" spans="2:9" ht="13.5">
      <c r="B68" s="2">
        <f>RANK(E68,$E$55:$E$70)</f>
        <v>14</v>
      </c>
      <c r="C68" t="s">
        <v>13</v>
      </c>
      <c r="D68" s="2">
        <f>SUMIF(E$21:E$28,C68,G$21:G$28)</f>
        <v>0</v>
      </c>
      <c r="E68" s="8">
        <f>D68+(0.7/1000000)</f>
        <v>7E-07</v>
      </c>
      <c r="G68">
        <v>14</v>
      </c>
      <c r="H68" t="str">
        <f>VLOOKUP($G68,$B$55:$D$70,$B$1,0)</f>
        <v>ｼｽﾃｨｰﾅ</v>
      </c>
      <c r="I68">
        <f>VLOOKUP($G68,$B$55:$D$70,$C$1,0)</f>
        <v>0</v>
      </c>
    </row>
    <row r="69" spans="2:9" ht="13.5">
      <c r="B69" s="2">
        <f>RANK(E69,$E$55:$E$70)</f>
        <v>15</v>
      </c>
      <c r="C69" t="s">
        <v>316</v>
      </c>
      <c r="D69" s="2">
        <f>SUMIF(E$35:E$47,C69,I$35:I$47)</f>
        <v>0</v>
      </c>
      <c r="E69" s="8">
        <f>D69+(0.6/1000000)</f>
        <v>6E-07</v>
      </c>
      <c r="G69">
        <v>15</v>
      </c>
      <c r="H69" t="str">
        <f>VLOOKUP($G69,$B$55:$D$70,$B$1,0)</f>
        <v>ＴＳＣ</v>
      </c>
      <c r="I69">
        <f>VLOOKUP($G69,$B$55:$D$70,$C$1,0)</f>
        <v>0</v>
      </c>
    </row>
    <row r="70" spans="2:9" ht="13.5">
      <c r="B70" s="2">
        <f>RANK(E70,$E$55:$E$70)</f>
        <v>16</v>
      </c>
      <c r="C70" t="s">
        <v>328</v>
      </c>
      <c r="D70" s="2">
        <f>SUMIF(E$35:E$49,C70,I$35:I$49)</f>
        <v>0</v>
      </c>
      <c r="E70" s="8">
        <f>D70+(0.5/1000000)</f>
        <v>5E-07</v>
      </c>
      <c r="G70">
        <v>16</v>
      </c>
      <c r="H70" t="str">
        <f>VLOOKUP($G70,$B$55:$D$70,$B$1,0)</f>
        <v>ＩＣＩ</v>
      </c>
      <c r="I70">
        <f>VLOOKUP($G70,$B$55:$D$70,$C$1,0)</f>
        <v>0</v>
      </c>
    </row>
    <row r="71" spans="4:9" ht="13.5">
      <c r="D71" s="2">
        <f>SUM(D55:D70)</f>
        <v>0</v>
      </c>
      <c r="I71" s="2">
        <f>SUM(I55:I68)</f>
        <v>0</v>
      </c>
    </row>
  </sheetData>
  <mergeCells count="2">
    <mergeCell ref="A17:I17"/>
    <mergeCell ref="A18:B18"/>
  </mergeCells>
  <printOptions/>
  <pageMargins left="0.7479166666666667" right="0.7479166666666667" top="0.52" bottom="0.9840277777777778" header="0.5118055555555556" footer="0.5118055555555556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9"/>
  <dimension ref="A1:L78"/>
  <sheetViews>
    <sheetView workbookViewId="0" topLeftCell="A15">
      <selection activeCell="A21" sqref="A21:I21"/>
    </sheetView>
  </sheetViews>
  <sheetFormatPr defaultColWidth="9.00390625" defaultRowHeight="13.5"/>
  <cols>
    <col min="1" max="1" width="9.00390625" style="2" customWidth="1"/>
    <col min="2" max="2" width="5.125" style="2" customWidth="1"/>
    <col min="3" max="3" width="10.50390625" style="2" customWidth="1"/>
    <col min="4" max="4" width="5.125" style="2" customWidth="1"/>
    <col min="5" max="5" width="11.375" style="2" customWidth="1"/>
    <col min="6" max="6" width="12.875" style="2" customWidth="1"/>
    <col min="7" max="7" width="8.375" style="2" customWidth="1"/>
    <col min="8" max="8" width="12.50390625" style="2" customWidth="1"/>
    <col min="9" max="9" width="16.375" style="2" customWidth="1"/>
    <col min="10" max="16384" width="9.00390625" style="2" customWidth="1"/>
  </cols>
  <sheetData>
    <row r="1" spans="1:6" ht="13.5">
      <c r="A1" s="2" t="s">
        <v>12</v>
      </c>
      <c r="B1" s="11">
        <v>2</v>
      </c>
      <c r="C1" s="11">
        <v>3</v>
      </c>
      <c r="D1" s="11">
        <v>4</v>
      </c>
      <c r="E1" s="11">
        <v>5</v>
      </c>
      <c r="F1" s="11">
        <v>6</v>
      </c>
    </row>
    <row r="2" spans="2:6" ht="13.5">
      <c r="B2" s="2" t="s">
        <v>0</v>
      </c>
      <c r="C2" s="2" t="s">
        <v>1</v>
      </c>
      <c r="D2" s="2" t="s">
        <v>2</v>
      </c>
      <c r="E2" s="2" t="s">
        <v>3</v>
      </c>
      <c r="F2" s="2" t="s">
        <v>154</v>
      </c>
    </row>
    <row r="3" spans="6:9" ht="14.25" thickBot="1">
      <c r="F3" s="2" t="s">
        <v>216</v>
      </c>
      <c r="I3" s="2" t="s">
        <v>217</v>
      </c>
    </row>
    <row r="4" spans="1:9" ht="13.5">
      <c r="A4" s="2" t="e">
        <f>RANK(H4,H$4:H$15,1)</f>
        <v>#VALUE!</v>
      </c>
      <c r="B4" s="2">
        <v>15</v>
      </c>
      <c r="C4" s="2" t="s">
        <v>234</v>
      </c>
      <c r="D4" s="2">
        <v>9</v>
      </c>
      <c r="E4" s="2" t="s">
        <v>83</v>
      </c>
      <c r="F4" s="34"/>
      <c r="G4" s="10">
        <f>F4+((1000-B4)/100000000000000)</f>
        <v>9.85E-12</v>
      </c>
      <c r="H4" s="10">
        <f>IF(G4&gt;0.0001,F4+(100-B4)/100000000000,"")</f>
      </c>
      <c r="I4" s="37" t="s">
        <v>221</v>
      </c>
    </row>
    <row r="5" spans="1:9" ht="13.5">
      <c r="A5" s="2" t="e">
        <f>RANK(H5,H$4:H$15,1)</f>
        <v>#VALUE!</v>
      </c>
      <c r="B5" s="2">
        <v>16</v>
      </c>
      <c r="C5" s="2" t="s">
        <v>235</v>
      </c>
      <c r="D5" s="2">
        <v>10</v>
      </c>
      <c r="E5" s="2" t="s">
        <v>83</v>
      </c>
      <c r="F5" s="35"/>
      <c r="G5" s="10">
        <f aca="true" t="shared" si="0" ref="G5:G15">F5+((1000-B5)/100000000000000)</f>
        <v>9.84E-12</v>
      </c>
      <c r="H5" s="10">
        <f aca="true" t="shared" si="1" ref="H5:H15">IF(G5&gt;0.0001,F5+(100-B5)/100000000000,"")</f>
      </c>
      <c r="I5" s="38"/>
    </row>
    <row r="6" spans="1:9" ht="13.5">
      <c r="A6" s="2" t="e">
        <f>RANK(H6,H$4:H$15,1)</f>
        <v>#VALUE!</v>
      </c>
      <c r="B6" s="2">
        <v>17</v>
      </c>
      <c r="C6" s="2" t="s">
        <v>236</v>
      </c>
      <c r="D6" s="2">
        <v>10</v>
      </c>
      <c r="E6" s="2" t="s">
        <v>83</v>
      </c>
      <c r="F6" s="35"/>
      <c r="G6" s="10">
        <f t="shared" si="0"/>
        <v>9.83E-12</v>
      </c>
      <c r="H6" s="10">
        <f t="shared" si="1"/>
      </c>
      <c r="I6" s="38"/>
    </row>
    <row r="7" spans="1:9" ht="13.5">
      <c r="A7" s="2" t="e">
        <f aca="true" t="shared" si="2" ref="A7:A15">RANK(H7,H$4:H$15,1)</f>
        <v>#VALUE!</v>
      </c>
      <c r="B7" s="2">
        <v>18</v>
      </c>
      <c r="C7" s="2" t="s">
        <v>74</v>
      </c>
      <c r="D7" s="2">
        <v>11</v>
      </c>
      <c r="E7" s="2" t="s">
        <v>83</v>
      </c>
      <c r="F7" s="35"/>
      <c r="G7" s="10">
        <f t="shared" si="0"/>
        <v>9.82E-12</v>
      </c>
      <c r="H7" s="10">
        <f t="shared" si="1"/>
      </c>
      <c r="I7" s="38"/>
    </row>
    <row r="8" spans="1:9" ht="13.5">
      <c r="A8" s="2" t="e">
        <f t="shared" si="2"/>
        <v>#VALUE!</v>
      </c>
      <c r="B8" s="2">
        <v>19</v>
      </c>
      <c r="C8" s="2" t="s">
        <v>55</v>
      </c>
      <c r="D8" s="2">
        <v>11</v>
      </c>
      <c r="E8" s="2" t="s">
        <v>83</v>
      </c>
      <c r="F8" s="35"/>
      <c r="G8" s="10">
        <f t="shared" si="0"/>
        <v>9.81E-12</v>
      </c>
      <c r="H8" s="10">
        <f t="shared" si="1"/>
      </c>
      <c r="I8" s="38"/>
    </row>
    <row r="9" spans="1:9" ht="13.5">
      <c r="A9" s="2" t="e">
        <f t="shared" si="2"/>
        <v>#VALUE!</v>
      </c>
      <c r="B9" s="2">
        <v>20</v>
      </c>
      <c r="C9" s="2" t="s">
        <v>237</v>
      </c>
      <c r="D9" s="2">
        <v>11</v>
      </c>
      <c r="E9" s="2" t="s">
        <v>83</v>
      </c>
      <c r="F9" s="35"/>
      <c r="G9" s="10">
        <f t="shared" si="0"/>
        <v>9.8E-12</v>
      </c>
      <c r="H9" s="10">
        <f t="shared" si="1"/>
      </c>
      <c r="I9" s="38"/>
    </row>
    <row r="10" spans="1:9" ht="13.5">
      <c r="A10" s="2" t="e">
        <f>RANK(H10,H$4:H$15,1)</f>
        <v>#VALUE!</v>
      </c>
      <c r="B10" s="2">
        <v>21</v>
      </c>
      <c r="C10" s="2" t="s">
        <v>220</v>
      </c>
      <c r="D10" s="2">
        <v>11</v>
      </c>
      <c r="E10" s="2" t="s">
        <v>83</v>
      </c>
      <c r="F10" s="35"/>
      <c r="G10" s="10">
        <f t="shared" si="0"/>
        <v>9.79E-12</v>
      </c>
      <c r="H10" s="10">
        <f t="shared" si="1"/>
      </c>
      <c r="I10" s="38" t="s">
        <v>221</v>
      </c>
    </row>
    <row r="11" spans="1:9" ht="13.5">
      <c r="A11" s="2" t="e">
        <f>RANK(H11,H$4:H$15,1)</f>
        <v>#VALUE!</v>
      </c>
      <c r="B11" s="2">
        <v>22</v>
      </c>
      <c r="C11" s="2" t="s">
        <v>238</v>
      </c>
      <c r="D11" s="2">
        <v>12</v>
      </c>
      <c r="E11" s="2" t="s">
        <v>83</v>
      </c>
      <c r="F11" s="35"/>
      <c r="G11" s="10">
        <f t="shared" si="0"/>
        <v>9.78E-12</v>
      </c>
      <c r="H11" s="10">
        <f t="shared" si="1"/>
      </c>
      <c r="I11" s="38" t="s">
        <v>221</v>
      </c>
    </row>
    <row r="12" spans="1:9" ht="13.5">
      <c r="A12" s="2" t="e">
        <f t="shared" si="2"/>
        <v>#VALUE!</v>
      </c>
      <c r="B12" s="2">
        <v>23</v>
      </c>
      <c r="C12" s="2" t="s">
        <v>54</v>
      </c>
      <c r="D12" s="2">
        <v>12</v>
      </c>
      <c r="E12" s="2" t="s">
        <v>83</v>
      </c>
      <c r="F12" s="35"/>
      <c r="G12" s="10">
        <f t="shared" si="0"/>
        <v>9.77E-12</v>
      </c>
      <c r="H12" s="10">
        <f t="shared" si="1"/>
      </c>
      <c r="I12" s="38"/>
    </row>
    <row r="13" spans="1:9" ht="13.5">
      <c r="A13" s="2" t="e">
        <f t="shared" si="2"/>
        <v>#VALUE!</v>
      </c>
      <c r="B13" s="2">
        <v>24</v>
      </c>
      <c r="C13" s="2" t="s">
        <v>227</v>
      </c>
      <c r="D13" s="2">
        <v>12</v>
      </c>
      <c r="E13" s="2" t="s">
        <v>83</v>
      </c>
      <c r="F13" s="35"/>
      <c r="G13" s="10">
        <f t="shared" si="0"/>
        <v>9.76E-12</v>
      </c>
      <c r="H13" s="10">
        <f t="shared" si="1"/>
      </c>
      <c r="I13" s="38"/>
    </row>
    <row r="14" spans="1:9" ht="13.5">
      <c r="A14" s="2" t="e">
        <f t="shared" si="2"/>
        <v>#VALUE!</v>
      </c>
      <c r="F14" s="35"/>
      <c r="G14" s="10">
        <f t="shared" si="0"/>
        <v>1E-11</v>
      </c>
      <c r="H14" s="10">
        <f t="shared" si="1"/>
      </c>
      <c r="I14" s="38"/>
    </row>
    <row r="15" spans="1:12" ht="14.25" thickBot="1">
      <c r="A15" s="2" t="e">
        <f t="shared" si="2"/>
        <v>#VALUE!</v>
      </c>
      <c r="F15" s="36"/>
      <c r="G15" s="10">
        <f t="shared" si="0"/>
        <v>1E-11</v>
      </c>
      <c r="H15" s="10">
        <f t="shared" si="1"/>
      </c>
      <c r="I15" s="40"/>
      <c r="J15" s="42"/>
      <c r="K15" s="43"/>
      <c r="L15" s="43"/>
    </row>
    <row r="16" ht="13.5">
      <c r="G16" s="4"/>
    </row>
    <row r="17" ht="13.5">
      <c r="G17" s="4"/>
    </row>
    <row r="20" ht="13.5">
      <c r="A20" s="2" t="s">
        <v>103</v>
      </c>
    </row>
    <row r="21" spans="1:9" ht="37.5" customHeight="1">
      <c r="A21" s="95" t="s">
        <v>387</v>
      </c>
      <c r="B21" s="95"/>
      <c r="C21" s="95"/>
      <c r="D21" s="95"/>
      <c r="E21" s="95"/>
      <c r="F21" s="95"/>
      <c r="G21" s="95"/>
      <c r="H21" s="95"/>
      <c r="I21" s="95"/>
    </row>
    <row r="22" spans="1:9" ht="13.5">
      <c r="A22" s="95" t="s">
        <v>190</v>
      </c>
      <c r="B22" s="95"/>
      <c r="C22" s="19"/>
      <c r="D22" s="19" t="s">
        <v>208</v>
      </c>
      <c r="E22" s="20"/>
      <c r="F22" s="19" t="s">
        <v>158</v>
      </c>
      <c r="G22" s="19"/>
      <c r="H22" s="19"/>
      <c r="I22" s="19"/>
    </row>
    <row r="23" spans="1:9" ht="13.5">
      <c r="A23" s="20"/>
      <c r="B23" s="20"/>
      <c r="C23" s="20"/>
      <c r="D23" s="20"/>
      <c r="E23" s="20"/>
      <c r="F23" s="20"/>
      <c r="G23" s="25"/>
      <c r="H23" s="25"/>
      <c r="I23" s="20"/>
    </row>
    <row r="24" spans="1:9" ht="13.5">
      <c r="A24" s="19" t="s">
        <v>100</v>
      </c>
      <c r="B24" s="19" t="s">
        <v>0</v>
      </c>
      <c r="C24" s="22" t="s">
        <v>186</v>
      </c>
      <c r="D24" s="22" t="s">
        <v>97</v>
      </c>
      <c r="E24" s="22" t="s">
        <v>98</v>
      </c>
      <c r="F24" s="22" t="s">
        <v>181</v>
      </c>
      <c r="G24" s="30" t="s">
        <v>209</v>
      </c>
      <c r="H24" s="22"/>
      <c r="I24" s="19"/>
    </row>
    <row r="25" spans="1:9" ht="13.5">
      <c r="A25" s="21">
        <v>1</v>
      </c>
      <c r="B25" s="21" t="e">
        <f aca="true" t="shared" si="3" ref="B25:B38">VLOOKUP($A25,$A$4:$F$16,B$1,0)</f>
        <v>#N/A</v>
      </c>
      <c r="C25" s="21" t="e">
        <f aca="true" t="shared" si="4" ref="C25:F38">VLOOKUP($A25,$A$4:$F$16,C$1,0)</f>
        <v>#N/A</v>
      </c>
      <c r="D25" s="21" t="e">
        <f t="shared" si="4"/>
        <v>#N/A</v>
      </c>
      <c r="E25" s="21" t="e">
        <f t="shared" si="4"/>
        <v>#N/A</v>
      </c>
      <c r="F25" s="26" t="e">
        <f t="shared" si="4"/>
        <v>#N/A</v>
      </c>
      <c r="G25" s="21">
        <v>10</v>
      </c>
      <c r="H25" s="22"/>
      <c r="I25" s="19"/>
    </row>
    <row r="26" spans="1:9" ht="13.5">
      <c r="A26" s="21">
        <v>2</v>
      </c>
      <c r="B26" s="21" t="e">
        <f t="shared" si="3"/>
        <v>#N/A</v>
      </c>
      <c r="C26" s="21" t="e">
        <f t="shared" si="4"/>
        <v>#N/A</v>
      </c>
      <c r="D26" s="21" t="e">
        <f t="shared" si="4"/>
        <v>#N/A</v>
      </c>
      <c r="E26" s="21" t="e">
        <f t="shared" si="4"/>
        <v>#N/A</v>
      </c>
      <c r="F26" s="26" t="e">
        <f t="shared" si="4"/>
        <v>#N/A</v>
      </c>
      <c r="G26" s="21">
        <v>9</v>
      </c>
      <c r="H26" s="20"/>
      <c r="I26" s="20"/>
    </row>
    <row r="27" spans="1:9" ht="13.5">
      <c r="A27" s="21">
        <v>3</v>
      </c>
      <c r="B27" s="21" t="e">
        <f t="shared" si="3"/>
        <v>#N/A</v>
      </c>
      <c r="C27" s="21" t="e">
        <f t="shared" si="4"/>
        <v>#N/A</v>
      </c>
      <c r="D27" s="21" t="e">
        <f t="shared" si="4"/>
        <v>#N/A</v>
      </c>
      <c r="E27" s="21" t="e">
        <f t="shared" si="4"/>
        <v>#N/A</v>
      </c>
      <c r="F27" s="26" t="e">
        <f t="shared" si="4"/>
        <v>#N/A</v>
      </c>
      <c r="G27" s="21">
        <v>8</v>
      </c>
      <c r="H27" s="20"/>
      <c r="I27" s="20"/>
    </row>
    <row r="28" spans="1:9" ht="13.5">
      <c r="A28" s="21">
        <v>4</v>
      </c>
      <c r="B28" s="21" t="e">
        <f t="shared" si="3"/>
        <v>#N/A</v>
      </c>
      <c r="C28" s="21" t="e">
        <f>VLOOKUP($A28,$A$4:$F$16,C$1,0)</f>
        <v>#N/A</v>
      </c>
      <c r="D28" s="21" t="e">
        <f t="shared" si="4"/>
        <v>#N/A</v>
      </c>
      <c r="E28" s="21" t="e">
        <f t="shared" si="4"/>
        <v>#N/A</v>
      </c>
      <c r="F28" s="26" t="e">
        <f t="shared" si="4"/>
        <v>#N/A</v>
      </c>
      <c r="G28" s="21">
        <v>7</v>
      </c>
      <c r="H28" s="20"/>
      <c r="I28" s="20"/>
    </row>
    <row r="29" spans="1:9" ht="13.5">
      <c r="A29" s="21">
        <v>5</v>
      </c>
      <c r="B29" s="21" t="e">
        <f t="shared" si="3"/>
        <v>#N/A</v>
      </c>
      <c r="C29" s="21" t="e">
        <f t="shared" si="4"/>
        <v>#N/A</v>
      </c>
      <c r="D29" s="21" t="e">
        <f t="shared" si="4"/>
        <v>#N/A</v>
      </c>
      <c r="E29" s="21" t="e">
        <f t="shared" si="4"/>
        <v>#N/A</v>
      </c>
      <c r="F29" s="26" t="e">
        <f t="shared" si="4"/>
        <v>#N/A</v>
      </c>
      <c r="G29" s="21">
        <v>6</v>
      </c>
      <c r="H29" s="20"/>
      <c r="I29" s="20"/>
    </row>
    <row r="30" spans="1:9" ht="13.5">
      <c r="A30" s="21">
        <v>6</v>
      </c>
      <c r="B30" s="21" t="e">
        <f t="shared" si="3"/>
        <v>#N/A</v>
      </c>
      <c r="C30" s="21" t="e">
        <f t="shared" si="4"/>
        <v>#N/A</v>
      </c>
      <c r="D30" s="21" t="e">
        <f t="shared" si="4"/>
        <v>#N/A</v>
      </c>
      <c r="E30" s="21" t="e">
        <f t="shared" si="4"/>
        <v>#N/A</v>
      </c>
      <c r="F30" s="26" t="e">
        <f t="shared" si="4"/>
        <v>#N/A</v>
      </c>
      <c r="G30" s="21">
        <v>5</v>
      </c>
      <c r="H30" s="20"/>
      <c r="I30" s="20"/>
    </row>
    <row r="31" spans="1:9" ht="13.5">
      <c r="A31" s="21">
        <v>7</v>
      </c>
      <c r="B31" s="21" t="e">
        <f t="shared" si="3"/>
        <v>#N/A</v>
      </c>
      <c r="C31" s="21" t="e">
        <f t="shared" si="4"/>
        <v>#N/A</v>
      </c>
      <c r="D31" s="21" t="e">
        <f t="shared" si="4"/>
        <v>#N/A</v>
      </c>
      <c r="E31" s="21" t="e">
        <f t="shared" si="4"/>
        <v>#N/A</v>
      </c>
      <c r="F31" s="26" t="e">
        <f t="shared" si="4"/>
        <v>#N/A</v>
      </c>
      <c r="G31" s="21">
        <v>4</v>
      </c>
      <c r="H31" s="20"/>
      <c r="I31" s="20"/>
    </row>
    <row r="32" spans="1:9" ht="13.5">
      <c r="A32" s="21">
        <v>8</v>
      </c>
      <c r="B32" s="21" t="e">
        <f t="shared" si="3"/>
        <v>#N/A</v>
      </c>
      <c r="C32" s="21" t="e">
        <f t="shared" si="4"/>
        <v>#N/A</v>
      </c>
      <c r="D32" s="21" t="e">
        <f t="shared" si="4"/>
        <v>#N/A</v>
      </c>
      <c r="E32" s="21" t="e">
        <f t="shared" si="4"/>
        <v>#N/A</v>
      </c>
      <c r="F32" s="26" t="e">
        <f t="shared" si="4"/>
        <v>#N/A</v>
      </c>
      <c r="G32" s="21">
        <v>3</v>
      </c>
      <c r="H32" s="20"/>
      <c r="I32" s="20"/>
    </row>
    <row r="33" spans="1:9" ht="13.5">
      <c r="A33" s="21">
        <v>9</v>
      </c>
      <c r="B33" s="21" t="e">
        <f t="shared" si="3"/>
        <v>#N/A</v>
      </c>
      <c r="C33" s="21" t="e">
        <f t="shared" si="4"/>
        <v>#N/A</v>
      </c>
      <c r="D33" s="21" t="e">
        <f t="shared" si="4"/>
        <v>#N/A</v>
      </c>
      <c r="E33" s="21" t="e">
        <f t="shared" si="4"/>
        <v>#N/A</v>
      </c>
      <c r="F33" s="26" t="e">
        <f t="shared" si="4"/>
        <v>#N/A</v>
      </c>
      <c r="G33" s="21">
        <v>2</v>
      </c>
      <c r="H33" s="20"/>
      <c r="I33" s="20"/>
    </row>
    <row r="34" spans="1:9" ht="13.5">
      <c r="A34" s="21">
        <v>10</v>
      </c>
      <c r="B34" s="21" t="e">
        <f t="shared" si="3"/>
        <v>#N/A</v>
      </c>
      <c r="C34" s="21" t="e">
        <f t="shared" si="4"/>
        <v>#N/A</v>
      </c>
      <c r="D34" s="21" t="e">
        <f t="shared" si="4"/>
        <v>#N/A</v>
      </c>
      <c r="E34" s="21" t="e">
        <f t="shared" si="4"/>
        <v>#N/A</v>
      </c>
      <c r="F34" s="26" t="e">
        <f t="shared" si="4"/>
        <v>#N/A</v>
      </c>
      <c r="G34" s="21">
        <v>1</v>
      </c>
      <c r="H34" s="20"/>
      <c r="I34" s="20"/>
    </row>
    <row r="35" spans="1:9" ht="13.5">
      <c r="A35" s="21">
        <v>11</v>
      </c>
      <c r="B35" s="21" t="e">
        <f t="shared" si="3"/>
        <v>#N/A</v>
      </c>
      <c r="C35" s="21" t="e">
        <f t="shared" si="4"/>
        <v>#N/A</v>
      </c>
      <c r="D35" s="21" t="e">
        <f t="shared" si="4"/>
        <v>#N/A</v>
      </c>
      <c r="E35" s="21" t="e">
        <f t="shared" si="4"/>
        <v>#N/A</v>
      </c>
      <c r="F35" s="26" t="e">
        <f t="shared" si="4"/>
        <v>#N/A</v>
      </c>
      <c r="G35" s="21">
        <v>0</v>
      </c>
      <c r="H35" s="20"/>
      <c r="I35" s="20"/>
    </row>
    <row r="36" spans="1:9" ht="13.5">
      <c r="A36" s="21">
        <v>12</v>
      </c>
      <c r="B36" s="21" t="e">
        <f t="shared" si="3"/>
        <v>#N/A</v>
      </c>
      <c r="C36" s="21" t="e">
        <f t="shared" si="4"/>
        <v>#N/A</v>
      </c>
      <c r="D36" s="21" t="e">
        <f t="shared" si="4"/>
        <v>#N/A</v>
      </c>
      <c r="E36" s="21" t="e">
        <f t="shared" si="4"/>
        <v>#N/A</v>
      </c>
      <c r="F36" s="26" t="e">
        <f t="shared" si="4"/>
        <v>#N/A</v>
      </c>
      <c r="G36" s="21">
        <v>0</v>
      </c>
      <c r="H36" s="20"/>
      <c r="I36" s="20"/>
    </row>
    <row r="37" spans="1:9" ht="13.5">
      <c r="A37" s="21">
        <v>13</v>
      </c>
      <c r="B37" s="21" t="e">
        <f t="shared" si="3"/>
        <v>#N/A</v>
      </c>
      <c r="C37" s="21" t="e">
        <f t="shared" si="4"/>
        <v>#N/A</v>
      </c>
      <c r="D37" s="21" t="e">
        <f t="shared" si="4"/>
        <v>#N/A</v>
      </c>
      <c r="E37" s="21" t="e">
        <f t="shared" si="4"/>
        <v>#N/A</v>
      </c>
      <c r="F37" s="26" t="e">
        <f t="shared" si="4"/>
        <v>#N/A</v>
      </c>
      <c r="G37" s="21">
        <v>0</v>
      </c>
      <c r="H37" s="20"/>
      <c r="I37" s="20"/>
    </row>
    <row r="38" spans="1:9" ht="13.5">
      <c r="A38" s="21">
        <v>14</v>
      </c>
      <c r="B38" s="21" t="e">
        <f t="shared" si="3"/>
        <v>#N/A</v>
      </c>
      <c r="C38" s="21" t="e">
        <f t="shared" si="4"/>
        <v>#N/A</v>
      </c>
      <c r="D38" s="21" t="e">
        <f t="shared" si="4"/>
        <v>#N/A</v>
      </c>
      <c r="E38" s="21" t="e">
        <f t="shared" si="4"/>
        <v>#N/A</v>
      </c>
      <c r="F38" s="26" t="e">
        <f t="shared" si="4"/>
        <v>#N/A</v>
      </c>
      <c r="G38" s="21">
        <v>0</v>
      </c>
      <c r="H38" s="20"/>
      <c r="I38" s="20"/>
    </row>
    <row r="39" spans="1:9" ht="13.5">
      <c r="A39" s="21"/>
      <c r="B39" s="21"/>
      <c r="C39" s="21"/>
      <c r="D39" s="21"/>
      <c r="E39" s="21"/>
      <c r="F39" s="26"/>
      <c r="G39" s="20"/>
      <c r="H39" s="20"/>
      <c r="I39" s="20"/>
    </row>
    <row r="40" spans="1:9" ht="13.5">
      <c r="A40" s="21"/>
      <c r="B40" s="21"/>
      <c r="C40" s="21"/>
      <c r="D40" s="21"/>
      <c r="E40" s="21"/>
      <c r="F40" s="26"/>
      <c r="G40" s="26"/>
      <c r="H40" s="26"/>
      <c r="I40" s="20"/>
    </row>
    <row r="41" spans="1:9" ht="13.5">
      <c r="A41" s="21" t="s">
        <v>193</v>
      </c>
      <c r="B41" s="21"/>
      <c r="C41" s="21"/>
      <c r="D41" s="21"/>
      <c r="E41" s="28">
        <v>0</v>
      </c>
      <c r="F41" s="21"/>
      <c r="G41" s="21"/>
      <c r="H41" s="21"/>
      <c r="I41" s="27"/>
    </row>
    <row r="42" spans="1:9" ht="13.5">
      <c r="A42" s="21"/>
      <c r="B42" s="21"/>
      <c r="C42" s="21"/>
      <c r="D42" s="21"/>
      <c r="E42" s="21"/>
      <c r="F42" s="21"/>
      <c r="G42" s="21"/>
      <c r="H42" s="21"/>
      <c r="I42" s="27"/>
    </row>
    <row r="43" spans="1:9" ht="13.5">
      <c r="A43" s="21" t="s">
        <v>194</v>
      </c>
      <c r="B43" s="21"/>
      <c r="C43" s="21"/>
      <c r="D43" s="21"/>
      <c r="E43" s="21" t="s">
        <v>195</v>
      </c>
      <c r="F43" s="21"/>
      <c r="G43" s="21"/>
      <c r="H43" s="21"/>
      <c r="I43" s="27"/>
    </row>
    <row r="44" spans="1:9" ht="13.5">
      <c r="A44" s="21"/>
      <c r="B44" s="21"/>
      <c r="C44" s="21"/>
      <c r="D44" s="21"/>
      <c r="E44" s="21"/>
      <c r="F44" s="21"/>
      <c r="G44" s="21"/>
      <c r="H44" s="21"/>
      <c r="I44" s="20"/>
    </row>
    <row r="45" spans="1:9" ht="13.5">
      <c r="A45" s="21" t="s">
        <v>196</v>
      </c>
      <c r="B45" s="21"/>
      <c r="C45" s="21"/>
      <c r="D45" s="21"/>
      <c r="E45" s="21" t="s">
        <v>195</v>
      </c>
      <c r="F45" s="21"/>
      <c r="G45" s="21"/>
      <c r="H45" s="21"/>
      <c r="I45" s="20"/>
    </row>
    <row r="46" spans="1:9" ht="13.5">
      <c r="A46" s="21"/>
      <c r="B46" s="21"/>
      <c r="C46" s="21"/>
      <c r="D46" s="21"/>
      <c r="E46" s="21"/>
      <c r="F46" s="21"/>
      <c r="G46" s="21"/>
      <c r="H46" s="21"/>
      <c r="I46" s="20"/>
    </row>
    <row r="47" spans="1:9" ht="13.5">
      <c r="A47" s="21" t="s">
        <v>197</v>
      </c>
      <c r="B47" s="21"/>
      <c r="C47" s="21"/>
      <c r="D47" s="21"/>
      <c r="E47" s="21" t="s">
        <v>195</v>
      </c>
      <c r="F47" s="21"/>
      <c r="G47" s="21"/>
      <c r="H47" s="21"/>
      <c r="I47" s="20"/>
    </row>
    <row r="48" spans="1:9" ht="13.5">
      <c r="A48" s="21"/>
      <c r="B48" s="21"/>
      <c r="C48" s="21"/>
      <c r="D48" s="21"/>
      <c r="E48" s="21"/>
      <c r="F48" s="21"/>
      <c r="G48" s="21"/>
      <c r="H48" s="21"/>
      <c r="I48" s="20"/>
    </row>
    <row r="49" spans="1:9" ht="13.5">
      <c r="A49" s="21" t="s">
        <v>198</v>
      </c>
      <c r="B49" s="21"/>
      <c r="C49" s="21"/>
      <c r="D49" s="21"/>
      <c r="E49" s="28">
        <v>0</v>
      </c>
      <c r="F49" s="21"/>
      <c r="G49" s="21"/>
      <c r="H49" s="21"/>
      <c r="I49" s="20"/>
    </row>
    <row r="50" spans="1:9" ht="13.5">
      <c r="A50" s="21"/>
      <c r="B50" s="21"/>
      <c r="C50" s="21"/>
      <c r="D50" s="21"/>
      <c r="E50" s="21"/>
      <c r="F50" s="21"/>
      <c r="G50" s="21"/>
      <c r="H50" s="21"/>
      <c r="I50" s="20"/>
    </row>
    <row r="51" spans="1:9" ht="13.5">
      <c r="A51" s="21" t="s">
        <v>199</v>
      </c>
      <c r="B51" s="21"/>
      <c r="C51" s="21"/>
      <c r="D51" s="21"/>
      <c r="E51" s="21" t="s">
        <v>195</v>
      </c>
      <c r="F51" s="21"/>
      <c r="G51" s="21"/>
      <c r="H51" s="21"/>
      <c r="I51" s="20"/>
    </row>
    <row r="52" spans="1:9" ht="13.5">
      <c r="A52" s="21"/>
      <c r="B52" s="21"/>
      <c r="C52" s="21"/>
      <c r="D52" s="21"/>
      <c r="E52" s="21"/>
      <c r="F52" s="21"/>
      <c r="G52" s="21"/>
      <c r="H52" s="21"/>
      <c r="I52" s="20"/>
    </row>
    <row r="53" spans="1:9" ht="13.5">
      <c r="A53" s="21"/>
      <c r="B53" s="21" t="s">
        <v>200</v>
      </c>
      <c r="C53" s="21" t="s">
        <v>201</v>
      </c>
      <c r="D53" s="21" t="s">
        <v>202</v>
      </c>
      <c r="E53" s="21"/>
      <c r="F53" s="21"/>
      <c r="G53" s="21"/>
      <c r="H53" s="21"/>
      <c r="I53" s="20"/>
    </row>
    <row r="54" spans="1:9" ht="13.5">
      <c r="A54" s="21"/>
      <c r="B54" s="21"/>
      <c r="C54" s="21"/>
      <c r="D54" s="21"/>
      <c r="E54" s="21"/>
      <c r="F54" s="21"/>
      <c r="G54" s="21"/>
      <c r="H54" s="21"/>
      <c r="I54" s="20"/>
    </row>
    <row r="55" spans="1:9" ht="13.5">
      <c r="A55" s="21" t="s">
        <v>204</v>
      </c>
      <c r="B55" s="21"/>
      <c r="C55" s="21"/>
      <c r="D55" s="21"/>
      <c r="E55" s="21"/>
      <c r="F55" s="21"/>
      <c r="G55" s="21" t="s">
        <v>205</v>
      </c>
      <c r="H55" s="20"/>
      <c r="I55" s="20"/>
    </row>
    <row r="56" spans="1:7" ht="13.5">
      <c r="A56" s="5"/>
      <c r="B56"/>
      <c r="C56"/>
      <c r="D56"/>
      <c r="E56"/>
      <c r="F56" s="6"/>
      <c r="G56" s="4"/>
    </row>
    <row r="57" spans="1:8" ht="13.5">
      <c r="A57" s="5"/>
      <c r="B57"/>
      <c r="C57"/>
      <c r="D57"/>
      <c r="E57"/>
      <c r="F57" s="6"/>
      <c r="G57" s="6"/>
      <c r="H57" s="6"/>
    </row>
    <row r="61" spans="2:9" ht="13.5">
      <c r="B61" s="7" t="s">
        <v>99</v>
      </c>
      <c r="C61" s="7" t="s">
        <v>56</v>
      </c>
      <c r="D61" s="7" t="s">
        <v>101</v>
      </c>
      <c r="G61"/>
      <c r="H61" s="1" t="s">
        <v>56</v>
      </c>
      <c r="I61" s="1" t="s">
        <v>101</v>
      </c>
    </row>
    <row r="62" spans="2:9" ht="13.5">
      <c r="B62" s="2">
        <f aca="true" t="shared" si="5" ref="B62:B73">RANK(E62,$E$62:$E$75)</f>
        <v>1</v>
      </c>
      <c r="C62" t="s">
        <v>22</v>
      </c>
      <c r="D62" s="2">
        <f>SUMIF(E$24:E$35,C62,G$24:G$35)</f>
        <v>0</v>
      </c>
      <c r="E62" s="8">
        <f>D62+(13/1000000)</f>
        <v>1.3E-05</v>
      </c>
      <c r="G62">
        <v>1</v>
      </c>
      <c r="H62" t="str">
        <f aca="true" t="shared" si="6" ref="H62:H73">VLOOKUP($G62,$B$62:$D$77,$B$1,0)</f>
        <v>ﾌﾛｲﾃﾞ</v>
      </c>
      <c r="I62">
        <f aca="true" t="shared" si="7" ref="I62:I73">VLOOKUP($G62,$B$62:$D$77,$C$1,0)</f>
        <v>0</v>
      </c>
    </row>
    <row r="63" spans="2:9" ht="13.5">
      <c r="B63" s="2">
        <f t="shared" si="5"/>
        <v>2</v>
      </c>
      <c r="C63" t="s">
        <v>59</v>
      </c>
      <c r="D63" s="2">
        <f aca="true" t="shared" si="8" ref="D63:D75">SUMIF(E$24:E$35,C63,G$24:G$35)</f>
        <v>0</v>
      </c>
      <c r="E63" s="8">
        <f>D63+(12/1000000)</f>
        <v>1.2E-05</v>
      </c>
      <c r="G63">
        <v>2</v>
      </c>
      <c r="H63" t="str">
        <f t="shared" si="6"/>
        <v>R&amp;D</v>
      </c>
      <c r="I63">
        <f t="shared" si="7"/>
        <v>0</v>
      </c>
    </row>
    <row r="64" spans="2:9" ht="13.5">
      <c r="B64" s="2">
        <f t="shared" si="5"/>
        <v>3</v>
      </c>
      <c r="C64" t="s">
        <v>6</v>
      </c>
      <c r="D64" s="2">
        <f t="shared" si="8"/>
        <v>0</v>
      </c>
      <c r="E64" s="8">
        <f>D64+(11/1000000)</f>
        <v>1.1E-05</v>
      </c>
      <c r="G64">
        <v>3</v>
      </c>
      <c r="H64" t="str">
        <f t="shared" si="6"/>
        <v>東京電力</v>
      </c>
      <c r="I64">
        <f t="shared" si="7"/>
        <v>0</v>
      </c>
    </row>
    <row r="65" spans="2:9" ht="13.5">
      <c r="B65" s="2">
        <f t="shared" si="5"/>
        <v>4</v>
      </c>
      <c r="C65" t="s">
        <v>8</v>
      </c>
      <c r="D65" s="2">
        <f t="shared" si="8"/>
        <v>0</v>
      </c>
      <c r="E65" s="8">
        <f>D65+(10/1000000)</f>
        <v>1E-05</v>
      </c>
      <c r="G65">
        <v>4</v>
      </c>
      <c r="H65" t="str">
        <f t="shared" si="6"/>
        <v>パワー</v>
      </c>
      <c r="I65">
        <f t="shared" si="7"/>
        <v>0</v>
      </c>
    </row>
    <row r="66" spans="2:9" ht="13.5">
      <c r="B66" s="2">
        <f t="shared" si="5"/>
        <v>5</v>
      </c>
      <c r="C66" t="s">
        <v>57</v>
      </c>
      <c r="D66" s="2">
        <f t="shared" si="8"/>
        <v>0</v>
      </c>
      <c r="E66" s="8">
        <f>D66+(9/1000000)</f>
        <v>9E-06</v>
      </c>
      <c r="G66">
        <v>5</v>
      </c>
      <c r="H66" t="str">
        <f t="shared" si="6"/>
        <v>宇都宮</v>
      </c>
      <c r="I66">
        <f t="shared" si="7"/>
        <v>0</v>
      </c>
    </row>
    <row r="67" spans="2:9" ht="13.5">
      <c r="B67" s="2">
        <f t="shared" si="5"/>
        <v>6</v>
      </c>
      <c r="C67" t="s">
        <v>18</v>
      </c>
      <c r="D67" s="2">
        <f t="shared" si="8"/>
        <v>0</v>
      </c>
      <c r="E67" s="8">
        <f>D67+(8/1000000)</f>
        <v>8E-06</v>
      </c>
      <c r="G67">
        <v>6</v>
      </c>
      <c r="H67" t="str">
        <f t="shared" si="6"/>
        <v>県庁</v>
      </c>
      <c r="I67">
        <f t="shared" si="7"/>
        <v>0</v>
      </c>
    </row>
    <row r="68" spans="2:9" ht="13.5">
      <c r="B68" s="2">
        <f t="shared" si="5"/>
        <v>7</v>
      </c>
      <c r="C68" t="s">
        <v>108</v>
      </c>
      <c r="D68" s="2">
        <f t="shared" si="8"/>
        <v>0</v>
      </c>
      <c r="E68" s="8">
        <f>D68+(7/1000000)</f>
        <v>7E-06</v>
      </c>
      <c r="G68">
        <v>7</v>
      </c>
      <c r="H68" t="str">
        <f t="shared" si="6"/>
        <v>ｼｬﾛｰﾑ</v>
      </c>
      <c r="I68">
        <f t="shared" si="7"/>
        <v>0</v>
      </c>
    </row>
    <row r="69" spans="2:9" ht="13.5">
      <c r="B69" s="2">
        <f t="shared" si="5"/>
        <v>8</v>
      </c>
      <c r="C69" t="s">
        <v>9</v>
      </c>
      <c r="D69" s="2">
        <f t="shared" si="8"/>
        <v>0</v>
      </c>
      <c r="E69" s="8">
        <f>D69+(4/1000000)</f>
        <v>4E-06</v>
      </c>
      <c r="G69">
        <v>8</v>
      </c>
      <c r="H69" t="str">
        <f t="shared" si="6"/>
        <v>KS</v>
      </c>
      <c r="I69">
        <f t="shared" si="7"/>
        <v>0</v>
      </c>
    </row>
    <row r="70" spans="2:9" ht="13.5">
      <c r="B70" s="2">
        <f t="shared" si="5"/>
        <v>9</v>
      </c>
      <c r="C70" t="s">
        <v>19</v>
      </c>
      <c r="D70" s="2">
        <f t="shared" si="8"/>
        <v>0</v>
      </c>
      <c r="E70" s="8">
        <f>D70+(3/1000000)</f>
        <v>3E-06</v>
      </c>
      <c r="G70">
        <v>9</v>
      </c>
      <c r="H70" t="str">
        <f t="shared" si="6"/>
        <v>富士重工</v>
      </c>
      <c r="I70">
        <f t="shared" si="7"/>
        <v>0</v>
      </c>
    </row>
    <row r="71" spans="2:9" ht="13.5">
      <c r="B71" s="2">
        <f t="shared" si="5"/>
        <v>10</v>
      </c>
      <c r="C71" t="s">
        <v>111</v>
      </c>
      <c r="D71" s="2">
        <f t="shared" si="8"/>
        <v>0</v>
      </c>
      <c r="E71" s="8">
        <f>D71+(2/1000000)</f>
        <v>2E-06</v>
      </c>
      <c r="G71">
        <v>10</v>
      </c>
      <c r="H71" t="str">
        <f t="shared" si="6"/>
        <v>ジュニア</v>
      </c>
      <c r="I71">
        <f t="shared" si="7"/>
        <v>0</v>
      </c>
    </row>
    <row r="72" spans="2:9" ht="13.5">
      <c r="B72" s="2">
        <f t="shared" si="5"/>
        <v>11</v>
      </c>
      <c r="C72" t="s">
        <v>11</v>
      </c>
      <c r="D72" s="2">
        <f t="shared" si="8"/>
        <v>0</v>
      </c>
      <c r="E72" s="8">
        <f>D72+(1/1000000)</f>
        <v>1E-06</v>
      </c>
      <c r="G72">
        <v>11</v>
      </c>
      <c r="H72" t="str">
        <f t="shared" si="6"/>
        <v>ﾎﾜｲﾄﾊﾟﾚｯﾄ</v>
      </c>
      <c r="I72">
        <f t="shared" si="7"/>
        <v>0</v>
      </c>
    </row>
    <row r="73" spans="2:9" ht="13.5">
      <c r="B73" s="2">
        <f t="shared" si="5"/>
        <v>12</v>
      </c>
      <c r="C73" t="s">
        <v>58</v>
      </c>
      <c r="D73" s="2">
        <f t="shared" si="8"/>
        <v>0</v>
      </c>
      <c r="E73" s="8">
        <f>D73+(0.9/1000000)</f>
        <v>9.000000000000001E-07</v>
      </c>
      <c r="G73">
        <v>12</v>
      </c>
      <c r="H73" t="str">
        <f t="shared" si="6"/>
        <v>市役所</v>
      </c>
      <c r="I73">
        <f t="shared" si="7"/>
        <v>0</v>
      </c>
    </row>
    <row r="74" spans="2:9" ht="13.5">
      <c r="B74" s="2">
        <f>RANK(E74,$E$62:$E$77)</f>
        <v>13</v>
      </c>
      <c r="C74" t="s">
        <v>110</v>
      </c>
      <c r="D74" s="2">
        <f t="shared" si="8"/>
        <v>0</v>
      </c>
      <c r="E74" s="8">
        <f>D74+(0.8/1000000)</f>
        <v>8.000000000000001E-07</v>
      </c>
      <c r="G74">
        <v>13</v>
      </c>
      <c r="H74" t="str">
        <f>VLOOKUP($G74,$B$62:$D$77,$B$1,0)</f>
        <v>ﾊﾟﾝｻｰ</v>
      </c>
      <c r="I74">
        <f>VLOOKUP($G74,$B$62:$D$77,$C$1,0)</f>
        <v>0</v>
      </c>
    </row>
    <row r="75" spans="2:9" ht="13.5">
      <c r="B75" s="2">
        <f>RANK(E75,$E$62:$E$77)</f>
        <v>14</v>
      </c>
      <c r="C75" t="s">
        <v>13</v>
      </c>
      <c r="D75" s="2">
        <f t="shared" si="8"/>
        <v>0</v>
      </c>
      <c r="E75" s="8">
        <f>D75+(0.7/1000000)</f>
        <v>7E-07</v>
      </c>
      <c r="G75">
        <v>14</v>
      </c>
      <c r="H75" t="str">
        <f>VLOOKUP($G75,$B$62:$D$77,$B$1,0)</f>
        <v>ｼｽﾃｨｰﾅ</v>
      </c>
      <c r="I75">
        <f>VLOOKUP($G75,$B$62:$D$77,$C$1,0)</f>
        <v>0</v>
      </c>
    </row>
    <row r="76" spans="2:9" ht="13.5">
      <c r="B76" s="2">
        <f>RANK(E76,$E$62:$E$77)</f>
        <v>15</v>
      </c>
      <c r="C76" t="s">
        <v>316</v>
      </c>
      <c r="D76" s="2">
        <f>SUMIF(E$30:E$46,C76,I$30:I$46)</f>
        <v>0</v>
      </c>
      <c r="E76" s="8">
        <f>D76+(0.6/1000000)</f>
        <v>6E-07</v>
      </c>
      <c r="G76">
        <v>15</v>
      </c>
      <c r="H76" t="str">
        <f>VLOOKUP($G76,$B$62:$D$77,$B$1,0)</f>
        <v>ＴＳＣ</v>
      </c>
      <c r="I76">
        <f>VLOOKUP($G76,$B$62:$D$77,$C$1,0)</f>
        <v>0</v>
      </c>
    </row>
    <row r="77" spans="2:9" ht="13.5">
      <c r="B77" s="2">
        <f>RANK(E77,$E$62:$E$77)</f>
        <v>16</v>
      </c>
      <c r="C77" t="s">
        <v>328</v>
      </c>
      <c r="D77" s="2">
        <f>SUMIF(E$30:E$48,C77,I$30:I$48)</f>
        <v>0</v>
      </c>
      <c r="E77" s="8">
        <f>D77+(0.5/1000000)</f>
        <v>5E-07</v>
      </c>
      <c r="G77">
        <v>16</v>
      </c>
      <c r="H77" t="str">
        <f>VLOOKUP($G77,$B$62:$D$77,$B$1,0)</f>
        <v>ＩＣＩ</v>
      </c>
      <c r="I77">
        <f>VLOOKUP($G77,$B$62:$D$77,$C$1,0)</f>
        <v>0</v>
      </c>
    </row>
    <row r="78" spans="4:9" ht="13.5">
      <c r="D78" s="2">
        <f>SUM(D62:D77)</f>
        <v>0</v>
      </c>
      <c r="I78" s="2">
        <f>SUM(I62:I77)</f>
        <v>0</v>
      </c>
    </row>
  </sheetData>
  <mergeCells count="2">
    <mergeCell ref="A21:I21"/>
    <mergeCell ref="A22:B2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8"/>
  <dimension ref="A1:L79"/>
  <sheetViews>
    <sheetView workbookViewId="0" topLeftCell="A9">
      <selection activeCell="A18" sqref="A18:I18"/>
    </sheetView>
  </sheetViews>
  <sheetFormatPr defaultColWidth="9.00390625" defaultRowHeight="13.5"/>
  <cols>
    <col min="1" max="1" width="9.00390625" style="2" customWidth="1"/>
    <col min="2" max="2" width="5.125" style="2" customWidth="1"/>
    <col min="3" max="3" width="11.625" style="2" customWidth="1"/>
    <col min="4" max="4" width="5.00390625" style="2" customWidth="1"/>
    <col min="5" max="5" width="10.25390625" style="2" customWidth="1"/>
    <col min="6" max="6" width="12.875" style="2" customWidth="1"/>
    <col min="7" max="7" width="9.00390625" style="2" customWidth="1"/>
    <col min="8" max="8" width="13.00390625" style="2" customWidth="1"/>
    <col min="9" max="9" width="13.875" style="2" customWidth="1"/>
    <col min="10" max="16384" width="9.00390625" style="2" customWidth="1"/>
  </cols>
  <sheetData>
    <row r="1" spans="2:6" ht="13.5">
      <c r="B1" s="11">
        <v>2</v>
      </c>
      <c r="C1" s="11">
        <v>3</v>
      </c>
      <c r="D1" s="11">
        <v>4</v>
      </c>
      <c r="E1" s="11">
        <v>5</v>
      </c>
      <c r="F1" s="11">
        <v>6</v>
      </c>
    </row>
    <row r="2" spans="1:6" ht="13.5">
      <c r="A2" s="2" t="s">
        <v>5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153</v>
      </c>
    </row>
    <row r="3" spans="6:9" ht="14.25" thickBot="1">
      <c r="F3" s="2" t="s">
        <v>216</v>
      </c>
      <c r="I3" s="2" t="s">
        <v>217</v>
      </c>
    </row>
    <row r="4" spans="1:9" ht="13.5">
      <c r="A4" s="8" t="e">
        <f aca="true" t="shared" si="0" ref="A4:A10">RANK(H4,H$4:H$14,1)</f>
        <v>#VALUE!</v>
      </c>
      <c r="B4" s="2">
        <v>1</v>
      </c>
      <c r="C4" s="2" t="s">
        <v>228</v>
      </c>
      <c r="D4" s="2">
        <v>6</v>
      </c>
      <c r="E4" s="2" t="s">
        <v>233</v>
      </c>
      <c r="F4" s="34"/>
      <c r="G4" s="10">
        <f aca="true" t="shared" si="1" ref="G4:G9">F4+((1000-B4)/100000000000000)</f>
        <v>9.99E-12</v>
      </c>
      <c r="H4" s="10">
        <f aca="true" t="shared" si="2" ref="H4:H9">IF(G4&gt;0.0001,F4+(100-B4)/100000000000,"")</f>
      </c>
      <c r="I4" s="37"/>
    </row>
    <row r="5" spans="1:9" ht="13.5">
      <c r="A5" s="8" t="e">
        <f t="shared" si="0"/>
        <v>#VALUE!</v>
      </c>
      <c r="B5" s="2">
        <v>4</v>
      </c>
      <c r="C5" s="2" t="s">
        <v>229</v>
      </c>
      <c r="D5" s="2">
        <v>7</v>
      </c>
      <c r="E5" s="2" t="s">
        <v>85</v>
      </c>
      <c r="F5" s="35"/>
      <c r="G5" s="10">
        <f t="shared" si="1"/>
        <v>9.96E-12</v>
      </c>
      <c r="H5" s="10">
        <f t="shared" si="2"/>
      </c>
      <c r="I5" s="38"/>
    </row>
    <row r="6" spans="1:9" ht="13.5">
      <c r="A6" s="8" t="e">
        <f t="shared" si="0"/>
        <v>#VALUE!</v>
      </c>
      <c r="B6" s="2">
        <v>3</v>
      </c>
      <c r="C6" s="2" t="s">
        <v>230</v>
      </c>
      <c r="D6" s="2">
        <v>8</v>
      </c>
      <c r="E6" s="2" t="s">
        <v>82</v>
      </c>
      <c r="F6" s="35"/>
      <c r="G6" s="10">
        <f t="shared" si="1"/>
        <v>9.97E-12</v>
      </c>
      <c r="H6" s="10">
        <f t="shared" si="2"/>
      </c>
      <c r="I6" s="38"/>
    </row>
    <row r="7" spans="1:9" ht="13.5">
      <c r="A7" s="8" t="e">
        <f t="shared" si="0"/>
        <v>#VALUE!</v>
      </c>
      <c r="B7" s="2">
        <v>2</v>
      </c>
      <c r="C7" s="2" t="s">
        <v>219</v>
      </c>
      <c r="D7" s="2">
        <v>8</v>
      </c>
      <c r="E7" s="2" t="s">
        <v>85</v>
      </c>
      <c r="F7" s="35"/>
      <c r="G7" s="10">
        <f t="shared" si="1"/>
        <v>9.98E-12</v>
      </c>
      <c r="H7" s="10">
        <f t="shared" si="2"/>
      </c>
      <c r="I7" s="38"/>
    </row>
    <row r="8" spans="1:9" ht="13.5">
      <c r="A8" s="8" t="e">
        <f t="shared" si="0"/>
        <v>#VALUE!</v>
      </c>
      <c r="B8" s="2">
        <v>5</v>
      </c>
      <c r="C8" s="2" t="s">
        <v>231</v>
      </c>
      <c r="D8" s="2">
        <v>8</v>
      </c>
      <c r="E8" s="2" t="s">
        <v>85</v>
      </c>
      <c r="F8" s="35"/>
      <c r="G8" s="10">
        <f t="shared" si="1"/>
        <v>9.95E-12</v>
      </c>
      <c r="H8" s="10">
        <f t="shared" si="2"/>
      </c>
      <c r="I8" s="38"/>
    </row>
    <row r="9" spans="1:9" ht="13.5">
      <c r="A9" s="8" t="e">
        <f t="shared" si="0"/>
        <v>#VALUE!</v>
      </c>
      <c r="B9" s="2">
        <v>6</v>
      </c>
      <c r="C9" s="2" t="s">
        <v>53</v>
      </c>
      <c r="D9" s="2">
        <v>8</v>
      </c>
      <c r="E9" s="2" t="s">
        <v>85</v>
      </c>
      <c r="F9" s="35"/>
      <c r="G9" s="10">
        <f t="shared" si="1"/>
        <v>9.94E-12</v>
      </c>
      <c r="H9" s="10">
        <f t="shared" si="2"/>
      </c>
      <c r="I9" s="38"/>
    </row>
    <row r="10" spans="1:9" ht="13.5">
      <c r="A10" s="8" t="e">
        <f t="shared" si="0"/>
        <v>#VALUE!</v>
      </c>
      <c r="B10" s="2">
        <v>7</v>
      </c>
      <c r="C10" s="2" t="s">
        <v>232</v>
      </c>
      <c r="D10" s="2">
        <v>9</v>
      </c>
      <c r="E10" s="2" t="s">
        <v>82</v>
      </c>
      <c r="F10" s="38"/>
      <c r="G10" s="10">
        <f>F10+((1000-B10)/100000000000000)</f>
        <v>9.93E-12</v>
      </c>
      <c r="H10" s="10">
        <f>IF(G10&gt;0.0001,F10+(100-B10)/100000000000,"")</f>
      </c>
      <c r="I10" s="38"/>
    </row>
    <row r="11" spans="1:9" ht="13.5">
      <c r="A11" s="8" t="e">
        <f>RANK(H11,H$4:H$14,1)</f>
        <v>#VALUE!</v>
      </c>
      <c r="F11" s="38"/>
      <c r="G11" s="10">
        <f>F11+((1000-B11)/100000000000000)</f>
        <v>1E-11</v>
      </c>
      <c r="H11" s="10">
        <f>IF(G11&gt;0.0001,F11+(100-B11)/100000000000,"")</f>
      </c>
      <c r="I11" s="38"/>
    </row>
    <row r="12" spans="1:9" ht="13.5">
      <c r="A12" s="8" t="e">
        <f>RANK(H12,H$4:H$14,1)</f>
        <v>#VALUE!</v>
      </c>
      <c r="F12" s="38"/>
      <c r="G12" s="10">
        <f>F12+((1000-B12)/100000000000000)</f>
        <v>1E-11</v>
      </c>
      <c r="H12" s="10">
        <f>IF(G12&gt;0.0001,F12+(100-B12)/100000000000,"")</f>
      </c>
      <c r="I12" s="38"/>
    </row>
    <row r="13" spans="1:9" ht="13.5">
      <c r="A13" s="8" t="e">
        <f>RANK(H13,H$4:H$14,1)</f>
        <v>#VALUE!</v>
      </c>
      <c r="F13" s="38"/>
      <c r="G13" s="10">
        <f>F13+((1000-B13)/100000000000000)</f>
        <v>1E-11</v>
      </c>
      <c r="H13" s="10">
        <f>IF(G13&gt;0.0001,F13+(100-B13)/100000000000,"")</f>
      </c>
      <c r="I13" s="38"/>
    </row>
    <row r="14" spans="1:9" ht="14.25" thickBot="1">
      <c r="A14" s="8" t="e">
        <f>RANK(H14,H$4:H$14,1)</f>
        <v>#VALUE!</v>
      </c>
      <c r="F14" s="39"/>
      <c r="G14" s="10">
        <f>F14+((1000-B14)/100000000000000)</f>
        <v>1E-11</v>
      </c>
      <c r="H14" s="10">
        <f>IF(G14&gt;0.0001,F14+(100-B14)/100000000000,"")</f>
      </c>
      <c r="I14" s="39"/>
    </row>
    <row r="17" ht="13.5">
      <c r="A17" s="2" t="s">
        <v>103</v>
      </c>
    </row>
    <row r="18" spans="1:9" ht="37.5" customHeight="1">
      <c r="A18" s="95" t="s">
        <v>387</v>
      </c>
      <c r="B18" s="95"/>
      <c r="C18" s="95"/>
      <c r="D18" s="95"/>
      <c r="E18" s="95"/>
      <c r="F18" s="95"/>
      <c r="G18" s="95"/>
      <c r="H18" s="95"/>
      <c r="I18" s="95"/>
    </row>
    <row r="19" spans="1:9" ht="13.5">
      <c r="A19" s="19" t="s">
        <v>191</v>
      </c>
      <c r="B19" s="19"/>
      <c r="C19" s="19"/>
      <c r="D19" s="19" t="s">
        <v>208</v>
      </c>
      <c r="E19" s="61"/>
      <c r="F19" s="19" t="s">
        <v>158</v>
      </c>
      <c r="G19" s="19"/>
      <c r="H19" s="19"/>
      <c r="I19" s="19"/>
    </row>
    <row r="20" spans="1:9" ht="13.5">
      <c r="A20" s="61"/>
      <c r="B20" s="61"/>
      <c r="C20" s="61"/>
      <c r="D20" s="61"/>
      <c r="E20" s="61"/>
      <c r="F20" s="61"/>
      <c r="G20" s="25"/>
      <c r="H20" s="25"/>
      <c r="I20" s="20"/>
    </row>
    <row r="21" spans="1:9" ht="13.5">
      <c r="A21" s="19" t="s">
        <v>100</v>
      </c>
      <c r="B21" s="19" t="s">
        <v>0</v>
      </c>
      <c r="C21" s="22" t="s">
        <v>186</v>
      </c>
      <c r="D21" s="22" t="s">
        <v>97</v>
      </c>
      <c r="E21" s="22" t="s">
        <v>98</v>
      </c>
      <c r="F21" s="22" t="s">
        <v>181</v>
      </c>
      <c r="G21" s="30" t="s">
        <v>209</v>
      </c>
      <c r="H21" s="22"/>
      <c r="I21" s="19"/>
    </row>
    <row r="22" spans="1:9" ht="13.5">
      <c r="A22" s="24">
        <v>1</v>
      </c>
      <c r="B22" s="24" t="e">
        <f aca="true" t="shared" si="3" ref="B22:F34">VLOOKUP($A22,$A$4:$F$10,B$1,0)</f>
        <v>#N/A</v>
      </c>
      <c r="C22" s="24" t="e">
        <f t="shared" si="3"/>
        <v>#N/A</v>
      </c>
      <c r="D22" s="24" t="e">
        <f t="shared" si="3"/>
        <v>#N/A</v>
      </c>
      <c r="E22" s="24" t="e">
        <f t="shared" si="3"/>
        <v>#N/A</v>
      </c>
      <c r="F22" s="63" t="e">
        <f t="shared" si="3"/>
        <v>#N/A</v>
      </c>
      <c r="G22" s="21">
        <v>10</v>
      </c>
      <c r="H22" s="20"/>
      <c r="I22" s="20"/>
    </row>
    <row r="23" spans="1:9" ht="13.5">
      <c r="A23" s="24">
        <v>2</v>
      </c>
      <c r="B23" s="24" t="e">
        <f t="shared" si="3"/>
        <v>#N/A</v>
      </c>
      <c r="C23" s="24" t="e">
        <f t="shared" si="3"/>
        <v>#N/A</v>
      </c>
      <c r="D23" s="24" t="e">
        <f t="shared" si="3"/>
        <v>#N/A</v>
      </c>
      <c r="E23" s="24" t="e">
        <f t="shared" si="3"/>
        <v>#N/A</v>
      </c>
      <c r="F23" s="63" t="e">
        <f t="shared" si="3"/>
        <v>#N/A</v>
      </c>
      <c r="G23" s="21">
        <v>9</v>
      </c>
      <c r="H23" s="20"/>
      <c r="I23" s="20"/>
    </row>
    <row r="24" spans="1:9" ht="13.5">
      <c r="A24" s="24">
        <v>3</v>
      </c>
      <c r="B24" s="24" t="e">
        <f t="shared" si="3"/>
        <v>#N/A</v>
      </c>
      <c r="C24" s="24" t="e">
        <f t="shared" si="3"/>
        <v>#N/A</v>
      </c>
      <c r="D24" s="24" t="e">
        <f t="shared" si="3"/>
        <v>#N/A</v>
      </c>
      <c r="E24" s="24" t="e">
        <f t="shared" si="3"/>
        <v>#N/A</v>
      </c>
      <c r="F24" s="63" t="e">
        <f t="shared" si="3"/>
        <v>#N/A</v>
      </c>
      <c r="G24" s="21">
        <v>8</v>
      </c>
      <c r="H24" s="20"/>
      <c r="I24" s="20"/>
    </row>
    <row r="25" spans="1:9" ht="13.5">
      <c r="A25" s="24">
        <v>4</v>
      </c>
      <c r="B25" s="24" t="e">
        <f t="shared" si="3"/>
        <v>#N/A</v>
      </c>
      <c r="C25" s="24" t="e">
        <f t="shared" si="3"/>
        <v>#N/A</v>
      </c>
      <c r="D25" s="24" t="e">
        <f t="shared" si="3"/>
        <v>#N/A</v>
      </c>
      <c r="E25" s="24" t="e">
        <f t="shared" si="3"/>
        <v>#N/A</v>
      </c>
      <c r="F25" s="63" t="e">
        <f t="shared" si="3"/>
        <v>#N/A</v>
      </c>
      <c r="G25" s="21">
        <v>7</v>
      </c>
      <c r="H25" s="20"/>
      <c r="I25" s="20"/>
    </row>
    <row r="26" spans="1:9" ht="13.5">
      <c r="A26" s="24">
        <v>5</v>
      </c>
      <c r="B26" s="24" t="e">
        <f t="shared" si="3"/>
        <v>#N/A</v>
      </c>
      <c r="C26" s="24" t="e">
        <f t="shared" si="3"/>
        <v>#N/A</v>
      </c>
      <c r="D26" s="24" t="e">
        <f t="shared" si="3"/>
        <v>#N/A</v>
      </c>
      <c r="E26" s="24" t="e">
        <f t="shared" si="3"/>
        <v>#N/A</v>
      </c>
      <c r="F26" s="63" t="e">
        <f t="shared" si="3"/>
        <v>#N/A</v>
      </c>
      <c r="G26" s="21">
        <v>6</v>
      </c>
      <c r="H26" s="20"/>
      <c r="I26" s="20"/>
    </row>
    <row r="27" spans="1:9" ht="13.5">
      <c r="A27" s="24">
        <v>6</v>
      </c>
      <c r="B27" s="24" t="e">
        <f t="shared" si="3"/>
        <v>#N/A</v>
      </c>
      <c r="C27" s="24" t="e">
        <f t="shared" si="3"/>
        <v>#N/A</v>
      </c>
      <c r="D27" s="24" t="e">
        <f t="shared" si="3"/>
        <v>#N/A</v>
      </c>
      <c r="E27" s="24" t="e">
        <f t="shared" si="3"/>
        <v>#N/A</v>
      </c>
      <c r="F27" s="63" t="e">
        <f t="shared" si="3"/>
        <v>#N/A</v>
      </c>
      <c r="G27" s="21">
        <v>5</v>
      </c>
      <c r="H27" s="20"/>
      <c r="I27" s="20"/>
    </row>
    <row r="28" spans="1:9" ht="13.5">
      <c r="A28" s="24">
        <v>7</v>
      </c>
      <c r="B28" s="24" t="e">
        <f t="shared" si="3"/>
        <v>#N/A</v>
      </c>
      <c r="C28" s="24" t="e">
        <f t="shared" si="3"/>
        <v>#N/A</v>
      </c>
      <c r="D28" s="24" t="e">
        <f t="shared" si="3"/>
        <v>#N/A</v>
      </c>
      <c r="E28" s="24" t="e">
        <f t="shared" si="3"/>
        <v>#N/A</v>
      </c>
      <c r="F28" s="63" t="e">
        <f t="shared" si="3"/>
        <v>#N/A</v>
      </c>
      <c r="G28" s="21">
        <v>4</v>
      </c>
      <c r="H28" s="20"/>
      <c r="I28" s="20"/>
    </row>
    <row r="29" spans="1:9" ht="13.5">
      <c r="A29" s="24">
        <v>8</v>
      </c>
      <c r="B29" s="24" t="e">
        <f t="shared" si="3"/>
        <v>#N/A</v>
      </c>
      <c r="C29" s="24" t="e">
        <f t="shared" si="3"/>
        <v>#N/A</v>
      </c>
      <c r="D29" s="24" t="e">
        <f t="shared" si="3"/>
        <v>#N/A</v>
      </c>
      <c r="E29" s="24" t="e">
        <f t="shared" si="3"/>
        <v>#N/A</v>
      </c>
      <c r="F29" s="63" t="e">
        <f t="shared" si="3"/>
        <v>#N/A</v>
      </c>
      <c r="G29" s="21">
        <v>3</v>
      </c>
      <c r="H29" s="20"/>
      <c r="I29" s="20"/>
    </row>
    <row r="30" spans="1:9" ht="13.5">
      <c r="A30" s="24">
        <v>9</v>
      </c>
      <c r="B30" s="24" t="e">
        <f t="shared" si="3"/>
        <v>#N/A</v>
      </c>
      <c r="C30" s="24" t="e">
        <f t="shared" si="3"/>
        <v>#N/A</v>
      </c>
      <c r="D30" s="24" t="e">
        <f t="shared" si="3"/>
        <v>#N/A</v>
      </c>
      <c r="E30" s="24" t="e">
        <f t="shared" si="3"/>
        <v>#N/A</v>
      </c>
      <c r="F30" s="63" t="e">
        <f t="shared" si="3"/>
        <v>#N/A</v>
      </c>
      <c r="G30" s="21">
        <v>2</v>
      </c>
      <c r="H30" s="20"/>
      <c r="I30" s="20"/>
    </row>
    <row r="31" spans="1:9" ht="13.5">
      <c r="A31" s="24">
        <v>10</v>
      </c>
      <c r="B31" s="24" t="e">
        <f t="shared" si="3"/>
        <v>#N/A</v>
      </c>
      <c r="C31" s="24" t="e">
        <f t="shared" si="3"/>
        <v>#N/A</v>
      </c>
      <c r="D31" s="24" t="e">
        <f t="shared" si="3"/>
        <v>#N/A</v>
      </c>
      <c r="E31" s="24" t="e">
        <f t="shared" si="3"/>
        <v>#N/A</v>
      </c>
      <c r="F31" s="63" t="e">
        <f t="shared" si="3"/>
        <v>#N/A</v>
      </c>
      <c r="G31" s="21">
        <v>1</v>
      </c>
      <c r="H31" s="20"/>
      <c r="I31" s="20"/>
    </row>
    <row r="32" spans="1:9" ht="13.5">
      <c r="A32" s="24">
        <v>11</v>
      </c>
      <c r="B32" s="24" t="e">
        <f t="shared" si="3"/>
        <v>#N/A</v>
      </c>
      <c r="C32" s="24" t="e">
        <f t="shared" si="3"/>
        <v>#N/A</v>
      </c>
      <c r="D32" s="24" t="e">
        <f t="shared" si="3"/>
        <v>#N/A</v>
      </c>
      <c r="E32" s="24" t="e">
        <f t="shared" si="3"/>
        <v>#N/A</v>
      </c>
      <c r="F32" s="63" t="e">
        <f t="shared" si="3"/>
        <v>#N/A</v>
      </c>
      <c r="G32" s="21">
        <v>0</v>
      </c>
      <c r="H32" s="20"/>
      <c r="I32" s="20"/>
    </row>
    <row r="33" spans="1:9" ht="13.5">
      <c r="A33" s="24">
        <v>12</v>
      </c>
      <c r="B33" s="24" t="e">
        <f t="shared" si="3"/>
        <v>#N/A</v>
      </c>
      <c r="C33" s="24" t="e">
        <f t="shared" si="3"/>
        <v>#N/A</v>
      </c>
      <c r="D33" s="24" t="e">
        <f t="shared" si="3"/>
        <v>#N/A</v>
      </c>
      <c r="E33" s="24" t="e">
        <f t="shared" si="3"/>
        <v>#N/A</v>
      </c>
      <c r="F33" s="63" t="e">
        <f t="shared" si="3"/>
        <v>#N/A</v>
      </c>
      <c r="G33" s="21">
        <v>0</v>
      </c>
      <c r="H33" s="20"/>
      <c r="I33" s="20"/>
    </row>
    <row r="34" spans="1:9" ht="13.5">
      <c r="A34" s="24">
        <v>13</v>
      </c>
      <c r="B34" s="24" t="e">
        <f t="shared" si="3"/>
        <v>#N/A</v>
      </c>
      <c r="C34" s="24" t="e">
        <f t="shared" si="3"/>
        <v>#N/A</v>
      </c>
      <c r="D34" s="24" t="e">
        <f t="shared" si="3"/>
        <v>#N/A</v>
      </c>
      <c r="E34" s="24" t="e">
        <f t="shared" si="3"/>
        <v>#N/A</v>
      </c>
      <c r="F34" s="63" t="e">
        <f t="shared" si="3"/>
        <v>#N/A</v>
      </c>
      <c r="G34" s="21">
        <v>0</v>
      </c>
      <c r="H34" s="20"/>
      <c r="I34" s="20"/>
    </row>
    <row r="35" spans="1:9" ht="15.75" customHeight="1">
      <c r="A35" s="21"/>
      <c r="B35" s="21"/>
      <c r="C35" s="21"/>
      <c r="D35" s="21"/>
      <c r="E35" s="21"/>
      <c r="F35" s="26"/>
      <c r="G35" s="26"/>
      <c r="H35" s="26"/>
      <c r="I35" s="27"/>
    </row>
    <row r="36" spans="1:12" s="20" customFormat="1" ht="13.5">
      <c r="A36" s="21" t="s">
        <v>193</v>
      </c>
      <c r="B36" s="21"/>
      <c r="C36" s="21"/>
      <c r="D36" s="21"/>
      <c r="E36" s="28">
        <v>0</v>
      </c>
      <c r="F36" s="21"/>
      <c r="G36" s="21"/>
      <c r="H36" s="21"/>
      <c r="I36" s="21"/>
      <c r="J36" s="21"/>
      <c r="K36" s="21"/>
      <c r="L36" s="21"/>
    </row>
    <row r="37" spans="1:12" s="20" customFormat="1" ht="13.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1:12" s="20" customFormat="1" ht="13.5">
      <c r="A38" s="21" t="s">
        <v>194</v>
      </c>
      <c r="B38" s="21"/>
      <c r="C38" s="21"/>
      <c r="D38" s="21"/>
      <c r="E38" s="21" t="s">
        <v>195</v>
      </c>
      <c r="F38" s="21"/>
      <c r="G38" s="21"/>
      <c r="H38" s="21"/>
      <c r="I38" s="21"/>
      <c r="J38" s="21"/>
      <c r="K38" s="21"/>
      <c r="L38" s="21"/>
    </row>
    <row r="39" spans="1:12" s="20" customFormat="1" ht="13.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</row>
    <row r="40" spans="1:12" s="20" customFormat="1" ht="13.5">
      <c r="A40" s="21" t="s">
        <v>196</v>
      </c>
      <c r="B40" s="21"/>
      <c r="C40" s="21"/>
      <c r="D40" s="21"/>
      <c r="E40" s="21" t="s">
        <v>195</v>
      </c>
      <c r="F40" s="21"/>
      <c r="G40" s="21"/>
      <c r="H40" s="21"/>
      <c r="I40" s="21"/>
      <c r="J40" s="21"/>
      <c r="K40" s="21"/>
      <c r="L40" s="21"/>
    </row>
    <row r="41" spans="1:12" s="20" customFormat="1" ht="13.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</row>
    <row r="42" spans="1:12" s="20" customFormat="1" ht="13.5">
      <c r="A42" s="21" t="s">
        <v>197</v>
      </c>
      <c r="B42" s="21"/>
      <c r="C42" s="21"/>
      <c r="D42" s="21"/>
      <c r="E42" s="21" t="s">
        <v>195</v>
      </c>
      <c r="F42" s="21"/>
      <c r="G42" s="21"/>
      <c r="H42" s="21"/>
      <c r="I42" s="21"/>
      <c r="J42" s="21"/>
      <c r="K42" s="21"/>
      <c r="L42" s="21"/>
    </row>
    <row r="43" spans="1:12" s="20" customFormat="1" ht="13.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</row>
    <row r="44" spans="1:12" s="20" customFormat="1" ht="13.5">
      <c r="A44" s="21" t="s">
        <v>198</v>
      </c>
      <c r="B44" s="21"/>
      <c r="C44" s="21"/>
      <c r="D44" s="21"/>
      <c r="E44" s="28">
        <v>0</v>
      </c>
      <c r="F44" s="21"/>
      <c r="G44" s="21"/>
      <c r="H44" s="21"/>
      <c r="I44" s="21"/>
      <c r="J44" s="21"/>
      <c r="K44" s="21"/>
      <c r="L44" s="21"/>
    </row>
    <row r="45" spans="1:12" s="20" customFormat="1" ht="13.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</row>
    <row r="46" spans="1:12" s="20" customFormat="1" ht="13.5">
      <c r="A46" s="21" t="s">
        <v>199</v>
      </c>
      <c r="B46" s="21"/>
      <c r="C46" s="21"/>
      <c r="D46" s="21"/>
      <c r="E46" s="21" t="s">
        <v>195</v>
      </c>
      <c r="F46" s="21"/>
      <c r="G46" s="21"/>
      <c r="H46" s="21"/>
      <c r="I46" s="21"/>
      <c r="J46" s="21"/>
      <c r="K46" s="21"/>
      <c r="L46" s="21"/>
    </row>
    <row r="47" spans="1:12" s="20" customFormat="1" ht="13.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</row>
    <row r="48" spans="1:12" s="20" customFormat="1" ht="13.5">
      <c r="A48" s="21"/>
      <c r="B48" s="21" t="s">
        <v>200</v>
      </c>
      <c r="C48" s="21" t="s">
        <v>201</v>
      </c>
      <c r="D48" s="21" t="s">
        <v>202</v>
      </c>
      <c r="E48" s="21"/>
      <c r="F48" s="21"/>
      <c r="G48" s="21"/>
      <c r="H48" s="21"/>
      <c r="I48" s="21"/>
      <c r="J48" s="21" t="s">
        <v>203</v>
      </c>
      <c r="K48" s="21"/>
      <c r="L48" s="21"/>
    </row>
    <row r="49" spans="1:12" s="20" customFormat="1" ht="13.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</row>
    <row r="50" spans="1:12" s="20" customFormat="1" ht="13.5">
      <c r="A50" s="21" t="s">
        <v>204</v>
      </c>
      <c r="B50" s="21"/>
      <c r="C50" s="21"/>
      <c r="D50" s="21"/>
      <c r="E50" s="21"/>
      <c r="F50" s="21"/>
      <c r="G50" s="21" t="s">
        <v>205</v>
      </c>
      <c r="K50" s="21"/>
      <c r="L50" s="21"/>
    </row>
    <row r="51" spans="1:7" ht="13.5">
      <c r="A51" s="5"/>
      <c r="B51"/>
      <c r="C51"/>
      <c r="D51"/>
      <c r="E51"/>
      <c r="F51" s="6"/>
      <c r="G51"/>
    </row>
    <row r="52" spans="1:9" ht="13.5">
      <c r="A52" s="5"/>
      <c r="B52"/>
      <c r="C52"/>
      <c r="D52"/>
      <c r="E52"/>
      <c r="F52" s="6"/>
      <c r="G52" s="6"/>
      <c r="H52" s="6"/>
      <c r="I52"/>
    </row>
    <row r="53" spans="1:9" ht="13.5">
      <c r="A53" s="5"/>
      <c r="B53"/>
      <c r="C53"/>
      <c r="D53"/>
      <c r="E53"/>
      <c r="F53" s="6"/>
      <c r="G53" s="6"/>
      <c r="H53" s="6"/>
      <c r="I53"/>
    </row>
    <row r="54" spans="1:9" ht="13.5">
      <c r="A54" s="5"/>
      <c r="B54"/>
      <c r="C54"/>
      <c r="D54"/>
      <c r="E54"/>
      <c r="F54" s="6"/>
      <c r="G54" s="6"/>
      <c r="H54" s="6"/>
      <c r="I54"/>
    </row>
    <row r="55" spans="1:9" ht="13.5">
      <c r="A55" s="5"/>
      <c r="B55"/>
      <c r="C55"/>
      <c r="D55"/>
      <c r="E55"/>
      <c r="F55" s="6"/>
      <c r="G55" s="6"/>
      <c r="H55" s="6"/>
      <c r="I55"/>
    </row>
    <row r="56" spans="1:8" ht="13.5">
      <c r="A56" s="5"/>
      <c r="B56"/>
      <c r="C56"/>
      <c r="D56"/>
      <c r="E56"/>
      <c r="F56" s="6"/>
      <c r="G56" s="6"/>
      <c r="H56" s="6"/>
    </row>
    <row r="57" spans="1:9" ht="13.5">
      <c r="A57" s="5"/>
      <c r="B57"/>
      <c r="C57"/>
      <c r="D57"/>
      <c r="E57"/>
      <c r="F57" s="6"/>
      <c r="G57" s="6"/>
      <c r="H57" s="6"/>
      <c r="I57" s="4"/>
    </row>
    <row r="58" spans="1:9" ht="13.5">
      <c r="A58" s="5"/>
      <c r="B58"/>
      <c r="C58"/>
      <c r="D58"/>
      <c r="E58"/>
      <c r="F58" s="6"/>
      <c r="G58" s="6"/>
      <c r="H58" s="6"/>
      <c r="I58" s="4"/>
    </row>
    <row r="59" ht="13.5">
      <c r="I59" s="4"/>
    </row>
    <row r="60" ht="13.5">
      <c r="I60" s="4"/>
    </row>
    <row r="62" spans="2:9" ht="13.5">
      <c r="B62" s="7" t="s">
        <v>99</v>
      </c>
      <c r="C62" s="7" t="s">
        <v>56</v>
      </c>
      <c r="D62" s="71" t="s">
        <v>101</v>
      </c>
      <c r="G62"/>
      <c r="H62" s="1" t="s">
        <v>56</v>
      </c>
      <c r="I62" s="1" t="s">
        <v>101</v>
      </c>
    </row>
    <row r="63" spans="2:9" ht="13.5">
      <c r="B63" s="2">
        <f aca="true" t="shared" si="4" ref="B63:B74">RANK(E63,$E$63:$E$78)</f>
        <v>1</v>
      </c>
      <c r="C63" t="s">
        <v>22</v>
      </c>
      <c r="D63" s="2">
        <f>SUMIF(E$22:E$26,C63,G$22:G$26)</f>
        <v>0</v>
      </c>
      <c r="E63" s="8">
        <f>D63+(13/1000000)</f>
        <v>1.3E-05</v>
      </c>
      <c r="G63">
        <v>1</v>
      </c>
      <c r="H63" t="str">
        <f aca="true" t="shared" si="5" ref="H63:H69">VLOOKUP($G63,$B$63:$D$78,$B$1,0)</f>
        <v>ﾌﾛｲﾃﾞ</v>
      </c>
      <c r="I63">
        <f aca="true" t="shared" si="6" ref="I63:I69">VLOOKUP($G63,$B$63:$D$78,$C$1,0)</f>
        <v>0</v>
      </c>
    </row>
    <row r="64" spans="2:9" ht="13.5">
      <c r="B64" s="2">
        <f t="shared" si="4"/>
        <v>2</v>
      </c>
      <c r="C64" t="s">
        <v>59</v>
      </c>
      <c r="D64" s="2">
        <f aca="true" t="shared" si="7" ref="D64:D76">SUMIF(E$22:E$26,C64,G$22:G$26)</f>
        <v>0</v>
      </c>
      <c r="E64" s="8">
        <f>D64+(12/1000000)</f>
        <v>1.2E-05</v>
      </c>
      <c r="G64">
        <v>2</v>
      </c>
      <c r="H64" t="str">
        <f t="shared" si="5"/>
        <v>R&amp;D</v>
      </c>
      <c r="I64">
        <f t="shared" si="6"/>
        <v>0</v>
      </c>
    </row>
    <row r="65" spans="2:9" ht="13.5">
      <c r="B65" s="2">
        <f t="shared" si="4"/>
        <v>3</v>
      </c>
      <c r="C65" t="s">
        <v>6</v>
      </c>
      <c r="D65" s="2">
        <f t="shared" si="7"/>
        <v>0</v>
      </c>
      <c r="E65" s="8">
        <f>D65+(11/1000000)</f>
        <v>1.1E-05</v>
      </c>
      <c r="G65">
        <v>3</v>
      </c>
      <c r="H65" t="str">
        <f t="shared" si="5"/>
        <v>東京電力</v>
      </c>
      <c r="I65">
        <f t="shared" si="6"/>
        <v>0</v>
      </c>
    </row>
    <row r="66" spans="2:9" ht="13.5">
      <c r="B66" s="2">
        <f t="shared" si="4"/>
        <v>4</v>
      </c>
      <c r="C66" t="s">
        <v>8</v>
      </c>
      <c r="D66" s="2">
        <f t="shared" si="7"/>
        <v>0</v>
      </c>
      <c r="E66" s="8">
        <f>D66+(10/1000000)</f>
        <v>1E-05</v>
      </c>
      <c r="G66">
        <v>4</v>
      </c>
      <c r="H66" t="str">
        <f t="shared" si="5"/>
        <v>パワー</v>
      </c>
      <c r="I66">
        <f t="shared" si="6"/>
        <v>0</v>
      </c>
    </row>
    <row r="67" spans="2:9" ht="13.5">
      <c r="B67" s="2">
        <f t="shared" si="4"/>
        <v>5</v>
      </c>
      <c r="C67" t="s">
        <v>57</v>
      </c>
      <c r="D67" s="2">
        <f t="shared" si="7"/>
        <v>0</v>
      </c>
      <c r="E67" s="8">
        <f>D67+(9/1000000)</f>
        <v>9E-06</v>
      </c>
      <c r="G67">
        <v>5</v>
      </c>
      <c r="H67" t="str">
        <f t="shared" si="5"/>
        <v>宇都宮</v>
      </c>
      <c r="I67">
        <f t="shared" si="6"/>
        <v>0</v>
      </c>
    </row>
    <row r="68" spans="2:9" ht="13.5">
      <c r="B68" s="2">
        <f t="shared" si="4"/>
        <v>6</v>
      </c>
      <c r="C68" t="s">
        <v>18</v>
      </c>
      <c r="D68" s="2">
        <f t="shared" si="7"/>
        <v>0</v>
      </c>
      <c r="E68" s="8">
        <f>D68+(8/1000000)</f>
        <v>8E-06</v>
      </c>
      <c r="G68">
        <v>6</v>
      </c>
      <c r="H68" t="str">
        <f t="shared" si="5"/>
        <v>県庁</v>
      </c>
      <c r="I68">
        <f t="shared" si="6"/>
        <v>0</v>
      </c>
    </row>
    <row r="69" spans="2:9" ht="13.5">
      <c r="B69" s="2">
        <f t="shared" si="4"/>
        <v>7</v>
      </c>
      <c r="C69" t="s">
        <v>108</v>
      </c>
      <c r="D69" s="2">
        <f t="shared" si="7"/>
        <v>0</v>
      </c>
      <c r="E69" s="8">
        <f>D69+(7/1000000)</f>
        <v>7E-06</v>
      </c>
      <c r="G69">
        <v>7</v>
      </c>
      <c r="H69" t="str">
        <f t="shared" si="5"/>
        <v>ｼｬﾛｰﾑ</v>
      </c>
      <c r="I69">
        <f t="shared" si="6"/>
        <v>0</v>
      </c>
    </row>
    <row r="70" spans="2:9" ht="13.5">
      <c r="B70" s="2">
        <f t="shared" si="4"/>
        <v>8</v>
      </c>
      <c r="C70" t="s">
        <v>9</v>
      </c>
      <c r="D70" s="2">
        <f t="shared" si="7"/>
        <v>0</v>
      </c>
      <c r="E70" s="8">
        <f>D70+(4/1000000)</f>
        <v>4E-06</v>
      </c>
      <c r="G70">
        <v>8</v>
      </c>
      <c r="H70" t="str">
        <f>VLOOKUP($G70,$B$63:$D$78,$B$1,0)</f>
        <v>KS</v>
      </c>
      <c r="I70">
        <f>VLOOKUP($G70,$B$63:$D$78,$C$1,0)</f>
        <v>0</v>
      </c>
    </row>
    <row r="71" spans="2:9" ht="13.5">
      <c r="B71" s="2">
        <f t="shared" si="4"/>
        <v>9</v>
      </c>
      <c r="C71" t="s">
        <v>19</v>
      </c>
      <c r="D71" s="2">
        <f t="shared" si="7"/>
        <v>0</v>
      </c>
      <c r="E71" s="8">
        <f>D71+(3/1000000)</f>
        <v>3E-06</v>
      </c>
      <c r="G71">
        <v>9</v>
      </c>
      <c r="H71" t="str">
        <f aca="true" t="shared" si="8" ref="H71:H78">VLOOKUP($G71,$B$63:$D$78,$B$1,0)</f>
        <v>富士重工</v>
      </c>
      <c r="I71">
        <f aca="true" t="shared" si="9" ref="I71:I78">VLOOKUP($G71,$B$63:$D$78,$C$1,0)</f>
        <v>0</v>
      </c>
    </row>
    <row r="72" spans="2:9" ht="13.5">
      <c r="B72" s="2">
        <f t="shared" si="4"/>
        <v>10</v>
      </c>
      <c r="C72" t="s">
        <v>111</v>
      </c>
      <c r="D72" s="2">
        <f t="shared" si="7"/>
        <v>0</v>
      </c>
      <c r="E72" s="8">
        <f>D72+(2/1000000)</f>
        <v>2E-06</v>
      </c>
      <c r="G72">
        <v>10</v>
      </c>
      <c r="H72" t="str">
        <f t="shared" si="8"/>
        <v>ジュニア</v>
      </c>
      <c r="I72">
        <f t="shared" si="9"/>
        <v>0</v>
      </c>
    </row>
    <row r="73" spans="2:9" ht="13.5">
      <c r="B73" s="2">
        <f t="shared" si="4"/>
        <v>11</v>
      </c>
      <c r="C73" t="s">
        <v>11</v>
      </c>
      <c r="D73" s="2">
        <f t="shared" si="7"/>
        <v>0</v>
      </c>
      <c r="E73" s="8">
        <f>D73+(1/1000000)</f>
        <v>1E-06</v>
      </c>
      <c r="G73">
        <v>11</v>
      </c>
      <c r="H73" t="str">
        <f t="shared" si="8"/>
        <v>ﾎﾜｲﾄﾊﾟﾚｯﾄ</v>
      </c>
      <c r="I73">
        <f t="shared" si="9"/>
        <v>0</v>
      </c>
    </row>
    <row r="74" spans="2:9" ht="13.5">
      <c r="B74" s="2">
        <f t="shared" si="4"/>
        <v>12</v>
      </c>
      <c r="C74" t="s">
        <v>58</v>
      </c>
      <c r="D74" s="2">
        <f t="shared" si="7"/>
        <v>0</v>
      </c>
      <c r="E74" s="8">
        <f>D74+(0.9/1000000)</f>
        <v>9.000000000000001E-07</v>
      </c>
      <c r="G74">
        <v>12</v>
      </c>
      <c r="H74" t="str">
        <f t="shared" si="8"/>
        <v>市役所</v>
      </c>
      <c r="I74">
        <f t="shared" si="9"/>
        <v>0</v>
      </c>
    </row>
    <row r="75" spans="2:9" ht="13.5">
      <c r="B75" s="2">
        <f>RANK(E75,$E$63:$E$78)</f>
        <v>13</v>
      </c>
      <c r="C75" t="s">
        <v>110</v>
      </c>
      <c r="D75" s="2">
        <f t="shared" si="7"/>
        <v>0</v>
      </c>
      <c r="E75" s="8">
        <f>D75+(0.8/1000000)</f>
        <v>8.000000000000001E-07</v>
      </c>
      <c r="G75">
        <v>13</v>
      </c>
      <c r="H75" t="str">
        <f t="shared" si="8"/>
        <v>ﾊﾟﾝｻｰ</v>
      </c>
      <c r="I75">
        <f t="shared" si="9"/>
        <v>0</v>
      </c>
    </row>
    <row r="76" spans="2:9" ht="13.5">
      <c r="B76" s="2">
        <f>RANK(E76,$E$63:$E$78)</f>
        <v>14</v>
      </c>
      <c r="C76" t="s">
        <v>13</v>
      </c>
      <c r="D76" s="2">
        <f t="shared" si="7"/>
        <v>0</v>
      </c>
      <c r="E76" s="8">
        <f>D76+(0.7/1000000)</f>
        <v>7E-07</v>
      </c>
      <c r="G76">
        <v>14</v>
      </c>
      <c r="H76" t="str">
        <f t="shared" si="8"/>
        <v>ｼｽﾃｨｰﾅ</v>
      </c>
      <c r="I76">
        <f t="shared" si="9"/>
        <v>0</v>
      </c>
    </row>
    <row r="77" spans="2:9" ht="13.5">
      <c r="B77" s="2">
        <f>RANK(E77,$E$63:$E$78)</f>
        <v>15</v>
      </c>
      <c r="C77" t="s">
        <v>316</v>
      </c>
      <c r="D77" s="2">
        <f>SUMIF(E$41:E$53,C77,I$41:I$53)</f>
        <v>0</v>
      </c>
      <c r="E77" s="8">
        <f>D77+(0.6/1000000)</f>
        <v>6E-07</v>
      </c>
      <c r="G77">
        <v>15</v>
      </c>
      <c r="H77" t="str">
        <f t="shared" si="8"/>
        <v>ＴＳＣ</v>
      </c>
      <c r="I77">
        <f t="shared" si="9"/>
        <v>0</v>
      </c>
    </row>
    <row r="78" spans="2:9" ht="13.5">
      <c r="B78" s="2">
        <f>RANK(E78,$E$63:$E$78)</f>
        <v>16</v>
      </c>
      <c r="C78" t="s">
        <v>328</v>
      </c>
      <c r="D78" s="2">
        <f>SUMIF(E$41:E$55,C78,I$41:I$55)</f>
        <v>0</v>
      </c>
      <c r="E78" s="8">
        <f>D78+(0.5/1000000)</f>
        <v>5E-07</v>
      </c>
      <c r="G78">
        <v>16</v>
      </c>
      <c r="H78" t="str">
        <f t="shared" si="8"/>
        <v>ＩＣＩ</v>
      </c>
      <c r="I78">
        <f t="shared" si="9"/>
        <v>0</v>
      </c>
    </row>
    <row r="79" spans="4:9" ht="13.5">
      <c r="D79" s="2">
        <f>SUM(D63:D78)</f>
        <v>0</v>
      </c>
      <c r="I79" s="2">
        <f>SUM(I63:I78)</f>
        <v>0</v>
      </c>
    </row>
  </sheetData>
  <mergeCells count="1">
    <mergeCell ref="A18:I18"/>
  </mergeCells>
  <printOptions/>
  <pageMargins left="0.7479166666666667" right="0.29" top="0.61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"/>
  <dimension ref="A1:L111"/>
  <sheetViews>
    <sheetView workbookViewId="0" topLeftCell="A19">
      <selection activeCell="A29" sqref="A29:I29"/>
    </sheetView>
  </sheetViews>
  <sheetFormatPr defaultColWidth="9.00390625" defaultRowHeight="13.5"/>
  <cols>
    <col min="1" max="1" width="8.75390625" style="2" customWidth="1"/>
    <col min="2" max="2" width="5.125" style="2" customWidth="1"/>
    <col min="3" max="3" width="12.875" style="2" customWidth="1"/>
    <col min="4" max="4" width="6.75390625" style="2" customWidth="1"/>
    <col min="5" max="5" width="10.875" style="2" customWidth="1"/>
    <col min="6" max="6" width="10.75390625" style="2" customWidth="1"/>
    <col min="7" max="7" width="11.00390625" style="2" customWidth="1"/>
    <col min="8" max="8" width="10.00390625" style="2" customWidth="1"/>
    <col min="9" max="9" width="5.875" style="2" customWidth="1"/>
    <col min="10" max="10" width="7.375" style="43" customWidth="1"/>
    <col min="11" max="11" width="9.25390625" style="2" customWidth="1"/>
    <col min="12" max="12" width="8.875" style="2" customWidth="1"/>
    <col min="13" max="16384" width="9.00390625" style="2" customWidth="1"/>
  </cols>
  <sheetData>
    <row r="1" spans="1:10" ht="13.5">
      <c r="A1" s="2" t="s">
        <v>102</v>
      </c>
      <c r="B1" s="11">
        <v>2</v>
      </c>
      <c r="C1" s="11">
        <v>3</v>
      </c>
      <c r="D1" s="11">
        <v>4</v>
      </c>
      <c r="E1" s="11">
        <v>5</v>
      </c>
      <c r="F1" s="11">
        <v>6</v>
      </c>
      <c r="G1" s="11">
        <v>7</v>
      </c>
      <c r="H1" s="11">
        <v>8</v>
      </c>
      <c r="I1" s="11">
        <v>9</v>
      </c>
      <c r="J1" s="49">
        <v>10</v>
      </c>
    </row>
    <row r="2" spans="1:11" ht="13.5">
      <c r="A2" s="7" t="s">
        <v>100</v>
      </c>
      <c r="B2" s="7" t="s">
        <v>0</v>
      </c>
      <c r="C2" s="7" t="s">
        <v>1</v>
      </c>
      <c r="D2" s="7" t="s">
        <v>2</v>
      </c>
      <c r="E2" s="7" t="s">
        <v>3</v>
      </c>
      <c r="F2" s="7" t="s">
        <v>296</v>
      </c>
      <c r="G2" s="7" t="s">
        <v>297</v>
      </c>
      <c r="H2" s="7" t="s">
        <v>95</v>
      </c>
      <c r="K2" s="2" t="s">
        <v>298</v>
      </c>
    </row>
    <row r="3" spans="6:12" ht="14.25" thickBot="1">
      <c r="F3" s="2" t="s">
        <v>216</v>
      </c>
      <c r="K3" s="2" t="s">
        <v>222</v>
      </c>
      <c r="L3" s="2" t="s">
        <v>223</v>
      </c>
    </row>
    <row r="4" spans="1:11" ht="13.5">
      <c r="A4" s="5">
        <f aca="true" t="shared" si="0" ref="A4:A21">RANK(J4,J$4:J$18,1)</f>
        <v>4</v>
      </c>
      <c r="B4" s="2">
        <v>8</v>
      </c>
      <c r="C4" s="2" t="s">
        <v>300</v>
      </c>
      <c r="D4" s="2">
        <v>41</v>
      </c>
      <c r="E4" s="2" t="s">
        <v>301</v>
      </c>
      <c r="F4" s="34">
        <v>0.0004987268518518519</v>
      </c>
      <c r="G4" s="34">
        <v>0.0006127314814814815</v>
      </c>
      <c r="H4" s="4">
        <f aca="true" t="shared" si="1" ref="H4:H21">F4+G4</f>
        <v>0.0011114583333333332</v>
      </c>
      <c r="I4" s="9">
        <f aca="true" t="shared" si="2" ref="I4:I21">H4+((1000-B4)/100000000000000)</f>
        <v>0.0011114583432533332</v>
      </c>
      <c r="J4" s="44">
        <f aca="true" t="shared" si="3" ref="J4:J21">IF(I4&gt;0.0001,H4+(100-B4)/100000000000,"")</f>
        <v>0.0011114592533333332</v>
      </c>
      <c r="K4" s="34"/>
    </row>
    <row r="5" spans="1:11" ht="13.5">
      <c r="A5" s="5">
        <f t="shared" si="0"/>
        <v>6</v>
      </c>
      <c r="B5" s="2">
        <v>9</v>
      </c>
      <c r="C5" s="2" t="s">
        <v>302</v>
      </c>
      <c r="D5" s="2">
        <v>50</v>
      </c>
      <c r="E5" s="2" t="s">
        <v>86</v>
      </c>
      <c r="F5" s="35">
        <v>0.0005281250000000001</v>
      </c>
      <c r="G5" s="35">
        <v>0.0009890046296296296</v>
      </c>
      <c r="H5" s="4">
        <f t="shared" si="1"/>
        <v>0.0015171296296296296</v>
      </c>
      <c r="I5" s="9">
        <f t="shared" si="2"/>
        <v>0.0015171296395396295</v>
      </c>
      <c r="J5" s="44">
        <f t="shared" si="3"/>
        <v>0.0015171305396296296</v>
      </c>
      <c r="K5" s="38"/>
    </row>
    <row r="6" spans="1:11" ht="13.5">
      <c r="A6" s="5" t="e">
        <f t="shared" si="0"/>
        <v>#VALUE!</v>
      </c>
      <c r="B6" s="2">
        <v>10</v>
      </c>
      <c r="C6" s="2" t="s">
        <v>332</v>
      </c>
      <c r="D6" s="2">
        <v>48</v>
      </c>
      <c r="E6" s="43" t="s">
        <v>303</v>
      </c>
      <c r="F6" s="35"/>
      <c r="G6" s="35"/>
      <c r="H6" s="4">
        <f t="shared" si="1"/>
        <v>0</v>
      </c>
      <c r="I6" s="9">
        <f t="shared" si="2"/>
        <v>9.9E-12</v>
      </c>
      <c r="J6" s="44">
        <f t="shared" si="3"/>
      </c>
      <c r="K6" s="38" t="s">
        <v>221</v>
      </c>
    </row>
    <row r="7" spans="1:11" ht="13.5">
      <c r="A7" s="5">
        <f t="shared" si="0"/>
        <v>5</v>
      </c>
      <c r="B7" s="2">
        <v>11</v>
      </c>
      <c r="C7" s="2" t="s">
        <v>340</v>
      </c>
      <c r="D7" s="2">
        <v>38</v>
      </c>
      <c r="E7" s="2" t="s">
        <v>301</v>
      </c>
      <c r="F7" s="35">
        <v>0.000502662037037037</v>
      </c>
      <c r="G7" s="35">
        <v>0.0006423611111111111</v>
      </c>
      <c r="H7" s="4">
        <f t="shared" si="1"/>
        <v>0.001145023148148148</v>
      </c>
      <c r="I7" s="9">
        <f t="shared" si="2"/>
        <v>0.0011450231580381481</v>
      </c>
      <c r="J7" s="44">
        <f t="shared" si="3"/>
        <v>0.001145024038148148</v>
      </c>
      <c r="K7" s="38"/>
    </row>
    <row r="8" spans="1:11" ht="13.5">
      <c r="A8" s="5">
        <f t="shared" si="0"/>
        <v>1</v>
      </c>
      <c r="B8" s="2">
        <v>12</v>
      </c>
      <c r="C8" s="2" t="s">
        <v>284</v>
      </c>
      <c r="D8" s="2">
        <v>25</v>
      </c>
      <c r="E8" s="2" t="s">
        <v>61</v>
      </c>
      <c r="F8" s="35">
        <v>0.0004512731481481482</v>
      </c>
      <c r="G8" s="35">
        <v>0.0005142361111111111</v>
      </c>
      <c r="H8" s="4">
        <f t="shared" si="1"/>
        <v>0.0009655092592592593</v>
      </c>
      <c r="I8" s="9">
        <f t="shared" si="2"/>
        <v>0.0009655092691392593</v>
      </c>
      <c r="J8" s="44">
        <f t="shared" si="3"/>
        <v>0.0009655101392592592</v>
      </c>
      <c r="K8" s="38"/>
    </row>
    <row r="9" spans="1:11" ht="13.5">
      <c r="A9" s="5">
        <f t="shared" si="0"/>
        <v>2</v>
      </c>
      <c r="B9" s="2">
        <v>13</v>
      </c>
      <c r="C9" s="2" t="s">
        <v>127</v>
      </c>
      <c r="D9" s="2">
        <v>24</v>
      </c>
      <c r="E9" t="s">
        <v>109</v>
      </c>
      <c r="F9" s="35">
        <v>0.00046689814814814814</v>
      </c>
      <c r="G9" s="35">
        <v>0.0005690972222222222</v>
      </c>
      <c r="H9" s="4">
        <f t="shared" si="1"/>
        <v>0.0010359953703703703</v>
      </c>
      <c r="I9" s="9">
        <f t="shared" si="2"/>
        <v>0.0010359953802403703</v>
      </c>
      <c r="J9" s="44">
        <f t="shared" si="3"/>
        <v>0.0010359962403703703</v>
      </c>
      <c r="K9" s="38"/>
    </row>
    <row r="10" spans="1:11" ht="13.5">
      <c r="A10" s="5">
        <f t="shared" si="0"/>
        <v>3</v>
      </c>
      <c r="B10" s="2">
        <v>14</v>
      </c>
      <c r="C10" s="2" t="s">
        <v>60</v>
      </c>
      <c r="D10" s="2">
        <v>23</v>
      </c>
      <c r="E10" s="2" t="s">
        <v>61</v>
      </c>
      <c r="F10" s="35">
        <v>0.0004685185185185185</v>
      </c>
      <c r="G10" s="35">
        <v>0.0006061342592592592</v>
      </c>
      <c r="H10" s="4">
        <f t="shared" si="1"/>
        <v>0.0010746527777777777</v>
      </c>
      <c r="I10" s="9">
        <f t="shared" si="2"/>
        <v>0.0010746527876377776</v>
      </c>
      <c r="J10" s="44">
        <f t="shared" si="3"/>
        <v>0.0010746536377777777</v>
      </c>
      <c r="K10" s="38"/>
    </row>
    <row r="11" spans="1:11" ht="13.5">
      <c r="A11" s="5" t="e">
        <f t="shared" si="0"/>
        <v>#VALUE!</v>
      </c>
      <c r="B11" s="2">
        <v>15</v>
      </c>
      <c r="F11" s="35"/>
      <c r="G11" s="35"/>
      <c r="H11" s="4">
        <f t="shared" si="1"/>
        <v>0</v>
      </c>
      <c r="I11" s="9">
        <f t="shared" si="2"/>
        <v>9.85E-12</v>
      </c>
      <c r="J11" s="44">
        <f t="shared" si="3"/>
      </c>
      <c r="K11" s="35"/>
    </row>
    <row r="12" spans="1:11" ht="13.5">
      <c r="A12" s="5" t="e">
        <f t="shared" si="0"/>
        <v>#VALUE!</v>
      </c>
      <c r="B12" s="2">
        <v>16</v>
      </c>
      <c r="F12" s="35"/>
      <c r="G12" s="35"/>
      <c r="H12" s="4">
        <f t="shared" si="1"/>
        <v>0</v>
      </c>
      <c r="I12" s="9">
        <f t="shared" si="2"/>
        <v>9.84E-12</v>
      </c>
      <c r="J12" s="44">
        <f t="shared" si="3"/>
      </c>
      <c r="K12" s="38"/>
    </row>
    <row r="13" spans="1:11" ht="13.5">
      <c r="A13" s="5" t="e">
        <f t="shared" si="0"/>
        <v>#VALUE!</v>
      </c>
      <c r="B13" s="2">
        <v>17</v>
      </c>
      <c r="E13" s="43"/>
      <c r="F13" s="35"/>
      <c r="G13" s="35"/>
      <c r="H13" s="4">
        <f t="shared" si="1"/>
        <v>0</v>
      </c>
      <c r="I13" s="9">
        <f t="shared" si="2"/>
        <v>9.83E-12</v>
      </c>
      <c r="J13" s="44">
        <f t="shared" si="3"/>
      </c>
      <c r="K13" s="35"/>
    </row>
    <row r="14" spans="1:11" ht="13.5">
      <c r="A14" s="5" t="e">
        <f t="shared" si="0"/>
        <v>#VALUE!</v>
      </c>
      <c r="F14" s="35"/>
      <c r="G14" s="35"/>
      <c r="H14" s="4">
        <f t="shared" si="1"/>
        <v>0</v>
      </c>
      <c r="I14" s="9">
        <f t="shared" si="2"/>
        <v>1E-11</v>
      </c>
      <c r="J14" s="44">
        <f t="shared" si="3"/>
      </c>
      <c r="K14" s="38"/>
    </row>
    <row r="15" spans="1:11" ht="13.5">
      <c r="A15" s="5" t="e">
        <f t="shared" si="0"/>
        <v>#VALUE!</v>
      </c>
      <c r="F15" s="35"/>
      <c r="G15" s="35"/>
      <c r="H15" s="4">
        <f t="shared" si="1"/>
        <v>0</v>
      </c>
      <c r="I15" s="9">
        <f t="shared" si="2"/>
        <v>1E-11</v>
      </c>
      <c r="J15" s="44">
        <f t="shared" si="3"/>
      </c>
      <c r="K15" s="38"/>
    </row>
    <row r="16" spans="1:11" ht="13.5">
      <c r="A16" s="5" t="e">
        <f t="shared" si="0"/>
        <v>#VALUE!</v>
      </c>
      <c r="E16"/>
      <c r="F16" s="35"/>
      <c r="G16" s="35"/>
      <c r="H16" s="4">
        <f t="shared" si="1"/>
        <v>0</v>
      </c>
      <c r="I16" s="9">
        <f t="shared" si="2"/>
        <v>1E-11</v>
      </c>
      <c r="J16" s="44">
        <f t="shared" si="3"/>
      </c>
      <c r="K16" s="38"/>
    </row>
    <row r="17" spans="1:11" ht="13.5">
      <c r="A17" s="5" t="e">
        <f t="shared" si="0"/>
        <v>#VALUE!</v>
      </c>
      <c r="F17" s="35"/>
      <c r="G17" s="35"/>
      <c r="H17" s="4">
        <f t="shared" si="1"/>
        <v>0</v>
      </c>
      <c r="I17" s="9">
        <f t="shared" si="2"/>
        <v>1E-11</v>
      </c>
      <c r="J17" s="44">
        <f t="shared" si="3"/>
      </c>
      <c r="K17" s="38"/>
    </row>
    <row r="18" spans="1:11" ht="14.25" thickBot="1">
      <c r="A18" s="5" t="e">
        <f t="shared" si="0"/>
        <v>#VALUE!</v>
      </c>
      <c r="F18" s="36"/>
      <c r="G18" s="36"/>
      <c r="H18" s="4">
        <f t="shared" si="1"/>
        <v>0</v>
      </c>
      <c r="I18" s="9">
        <f t="shared" si="2"/>
        <v>1E-11</v>
      </c>
      <c r="J18" s="44">
        <f t="shared" si="3"/>
      </c>
      <c r="K18" s="39"/>
    </row>
    <row r="19" spans="1:11" ht="13.5">
      <c r="A19" s="5" t="e">
        <f t="shared" si="0"/>
        <v>#VALUE!</v>
      </c>
      <c r="F19" s="67"/>
      <c r="G19" s="67"/>
      <c r="H19" s="4">
        <f t="shared" si="1"/>
        <v>0</v>
      </c>
      <c r="I19" s="9">
        <f t="shared" si="2"/>
        <v>1E-11</v>
      </c>
      <c r="J19" s="44">
        <f t="shared" si="3"/>
      </c>
      <c r="K19" s="43"/>
    </row>
    <row r="20" spans="1:11" ht="13.5">
      <c r="A20" s="5" t="e">
        <f t="shared" si="0"/>
        <v>#VALUE!</v>
      </c>
      <c r="F20" s="67"/>
      <c r="G20" s="67"/>
      <c r="H20" s="4">
        <f t="shared" si="1"/>
        <v>0</v>
      </c>
      <c r="I20" s="9">
        <f t="shared" si="2"/>
        <v>1E-11</v>
      </c>
      <c r="J20" s="44">
        <f t="shared" si="3"/>
      </c>
      <c r="K20" s="43"/>
    </row>
    <row r="21" spans="1:11" ht="13.5">
      <c r="A21" s="5" t="e">
        <f t="shared" si="0"/>
        <v>#VALUE!</v>
      </c>
      <c r="F21" s="67"/>
      <c r="G21" s="67"/>
      <c r="H21" s="4">
        <f t="shared" si="1"/>
        <v>0</v>
      </c>
      <c r="I21" s="9">
        <f t="shared" si="2"/>
        <v>1E-11</v>
      </c>
      <c r="J21" s="44">
        <f t="shared" si="3"/>
      </c>
      <c r="K21" s="43"/>
    </row>
    <row r="22" spans="1:11" ht="13.5">
      <c r="A22" s="5"/>
      <c r="F22" s="67"/>
      <c r="G22" s="67"/>
      <c r="H22" s="4"/>
      <c r="I22" s="9"/>
      <c r="J22" s="44"/>
      <c r="K22" s="43"/>
    </row>
    <row r="23" spans="1:11" ht="13.5">
      <c r="A23" s="5"/>
      <c r="E23"/>
      <c r="F23" s="67"/>
      <c r="G23" s="67"/>
      <c r="H23" s="4"/>
      <c r="I23" s="9"/>
      <c r="J23" s="44"/>
      <c r="K23" s="43"/>
    </row>
    <row r="24" spans="1:11" ht="13.5">
      <c r="A24" s="5"/>
      <c r="F24" s="67"/>
      <c r="G24" s="67"/>
      <c r="H24" s="4"/>
      <c r="I24" s="9"/>
      <c r="J24" s="44"/>
      <c r="K24" s="43"/>
    </row>
    <row r="25" spans="1:11" ht="13.5">
      <c r="A25" s="5"/>
      <c r="F25" s="67"/>
      <c r="G25" s="67"/>
      <c r="H25" s="4"/>
      <c r="I25" s="9"/>
      <c r="J25" s="44"/>
      <c r="K25" s="43"/>
    </row>
    <row r="26" spans="5:8" ht="13.5">
      <c r="E26" s="43"/>
      <c r="G26" s="3"/>
      <c r="H26" s="3"/>
    </row>
    <row r="27" spans="5:8" ht="13.5">
      <c r="E27" s="43"/>
      <c r="G27" s="3"/>
      <c r="H27" s="3"/>
    </row>
    <row r="28" spans="1:8" ht="13.5">
      <c r="A28" s="2" t="s">
        <v>104</v>
      </c>
      <c r="G28" s="3"/>
      <c r="H28" s="3"/>
    </row>
    <row r="29" spans="1:10" ht="25.5" customHeight="1">
      <c r="A29" s="95" t="s">
        <v>386</v>
      </c>
      <c r="B29" s="95"/>
      <c r="C29" s="95"/>
      <c r="D29" s="95"/>
      <c r="E29" s="95"/>
      <c r="F29" s="95"/>
      <c r="G29" s="95"/>
      <c r="H29" s="95"/>
      <c r="I29" s="95"/>
      <c r="J29" s="48"/>
    </row>
    <row r="30" spans="1:10" ht="13.5">
      <c r="A30" s="95" t="s">
        <v>156</v>
      </c>
      <c r="B30" s="95"/>
      <c r="C30" s="19"/>
      <c r="D30" s="19"/>
      <c r="E30" s="19" t="s">
        <v>157</v>
      </c>
      <c r="F30" s="19" t="s">
        <v>158</v>
      </c>
      <c r="G30" s="19"/>
      <c r="H30" s="19"/>
      <c r="I30" s="19"/>
      <c r="J30" s="48"/>
    </row>
    <row r="31" spans="1:10" ht="21.75" customHeight="1">
      <c r="A31" s="21"/>
      <c r="B31" s="21"/>
      <c r="C31" s="21"/>
      <c r="D31" s="21"/>
      <c r="E31" s="21" t="s">
        <v>159</v>
      </c>
      <c r="F31" s="21"/>
      <c r="G31" s="20"/>
      <c r="H31" s="21"/>
      <c r="I31" s="21"/>
      <c r="J31" s="47"/>
    </row>
    <row r="32" spans="1:10" ht="13.5">
      <c r="A32" s="21"/>
      <c r="B32" s="21"/>
      <c r="C32" s="21" t="s">
        <v>160</v>
      </c>
      <c r="D32" s="21"/>
      <c r="E32" s="21" t="s">
        <v>161</v>
      </c>
      <c r="F32" s="21"/>
      <c r="G32" s="20"/>
      <c r="H32" s="21" t="s">
        <v>162</v>
      </c>
      <c r="I32" s="21"/>
      <c r="J32" s="47"/>
    </row>
    <row r="33" spans="1:10" ht="13.5">
      <c r="A33" s="21"/>
      <c r="B33" s="21"/>
      <c r="C33" s="21" t="s">
        <v>160</v>
      </c>
      <c r="D33" s="21"/>
      <c r="E33" s="21" t="s">
        <v>163</v>
      </c>
      <c r="F33" s="21"/>
      <c r="G33" s="20"/>
      <c r="H33" s="21" t="s">
        <v>162</v>
      </c>
      <c r="I33" s="21"/>
      <c r="J33" s="47"/>
    </row>
    <row r="34" spans="1:10" ht="13.5">
      <c r="A34" s="21"/>
      <c r="B34" s="21"/>
      <c r="C34" s="21" t="s">
        <v>160</v>
      </c>
      <c r="D34" s="21"/>
      <c r="E34" s="21" t="s">
        <v>164</v>
      </c>
      <c r="F34" s="21"/>
      <c r="G34" s="20"/>
      <c r="H34" s="21" t="s">
        <v>162</v>
      </c>
      <c r="I34" s="21"/>
      <c r="J34" s="47"/>
    </row>
    <row r="35" spans="1:10" ht="13.5">
      <c r="A35" s="21"/>
      <c r="B35" s="21"/>
      <c r="C35" s="21"/>
      <c r="D35" s="21"/>
      <c r="E35" s="21"/>
      <c r="F35" s="21"/>
      <c r="G35" s="21"/>
      <c r="H35" s="21"/>
      <c r="I35" s="21"/>
      <c r="J35" s="47"/>
    </row>
    <row r="36" spans="1:10" ht="13.5">
      <c r="A36" s="91" t="s">
        <v>165</v>
      </c>
      <c r="B36" s="91"/>
      <c r="C36" s="21"/>
      <c r="D36" s="21"/>
      <c r="E36" s="21"/>
      <c r="F36" s="21" t="s">
        <v>166</v>
      </c>
      <c r="H36" s="21"/>
      <c r="I36" s="21"/>
      <c r="J36" s="47"/>
    </row>
    <row r="37" spans="1:10" ht="13.5">
      <c r="A37" s="91" t="s">
        <v>167</v>
      </c>
      <c r="B37" s="91"/>
      <c r="C37" s="91"/>
      <c r="D37" s="92" t="s">
        <v>215</v>
      </c>
      <c r="E37" s="92"/>
      <c r="F37" s="91" t="s">
        <v>167</v>
      </c>
      <c r="G37" s="91"/>
      <c r="H37" s="92" t="s">
        <v>215</v>
      </c>
      <c r="I37" s="92"/>
      <c r="J37" s="18"/>
    </row>
    <row r="38" spans="1:10" ht="13.5">
      <c r="A38" s="94" t="s">
        <v>168</v>
      </c>
      <c r="B38" s="94"/>
      <c r="C38" s="22" t="s">
        <v>169</v>
      </c>
      <c r="D38" s="92"/>
      <c r="E38" s="92"/>
      <c r="F38" s="22" t="s">
        <v>168</v>
      </c>
      <c r="G38" s="22" t="s">
        <v>169</v>
      </c>
      <c r="H38" s="92"/>
      <c r="I38" s="92"/>
      <c r="J38" s="50"/>
    </row>
    <row r="39" spans="1:10" ht="13.5">
      <c r="A39" s="21"/>
      <c r="B39" s="20"/>
      <c r="C39" s="22" t="s">
        <v>170</v>
      </c>
      <c r="D39" s="92"/>
      <c r="E39" s="92"/>
      <c r="F39" s="21"/>
      <c r="G39" s="22" t="s">
        <v>170</v>
      </c>
      <c r="H39" s="90"/>
      <c r="I39" s="90"/>
      <c r="J39" s="50"/>
    </row>
    <row r="40" spans="1:10" ht="13.5">
      <c r="A40" s="21"/>
      <c r="B40" s="20"/>
      <c r="C40" s="22" t="s">
        <v>171</v>
      </c>
      <c r="D40" s="92"/>
      <c r="E40" s="92"/>
      <c r="F40" s="21"/>
      <c r="G40" s="22" t="s">
        <v>171</v>
      </c>
      <c r="H40" s="90"/>
      <c r="I40" s="90"/>
      <c r="J40" s="50"/>
    </row>
    <row r="41" spans="1:10" ht="13.5">
      <c r="A41" s="21"/>
      <c r="B41" s="20"/>
      <c r="C41" s="22" t="s">
        <v>172</v>
      </c>
      <c r="D41" s="92"/>
      <c r="E41" s="92"/>
      <c r="F41" s="21"/>
      <c r="G41" s="22" t="s">
        <v>172</v>
      </c>
      <c r="H41" s="90"/>
      <c r="I41" s="90"/>
      <c r="J41" s="50"/>
    </row>
    <row r="42" spans="1:10" ht="13.5">
      <c r="A42" s="21"/>
      <c r="B42" s="20"/>
      <c r="C42" s="22" t="s">
        <v>173</v>
      </c>
      <c r="D42" s="92"/>
      <c r="E42" s="92"/>
      <c r="F42" s="21"/>
      <c r="G42" s="22" t="s">
        <v>173</v>
      </c>
      <c r="H42" s="90"/>
      <c r="I42" s="90"/>
      <c r="J42" s="50"/>
    </row>
    <row r="43" spans="1:10" ht="13.5">
      <c r="A43" s="21"/>
      <c r="B43" s="21"/>
      <c r="C43" s="21" t="s">
        <v>160</v>
      </c>
      <c r="D43" s="21"/>
      <c r="E43" s="21"/>
      <c r="F43" s="21"/>
      <c r="G43" s="21"/>
      <c r="H43" s="21"/>
      <c r="I43" s="21"/>
      <c r="J43" s="47"/>
    </row>
    <row r="44" spans="1:10" ht="13.5">
      <c r="A44" s="21" t="s">
        <v>174</v>
      </c>
      <c r="B44" s="21"/>
      <c r="C44" s="21" t="s">
        <v>175</v>
      </c>
      <c r="D44" s="21" t="s">
        <v>176</v>
      </c>
      <c r="E44" s="21"/>
      <c r="F44" s="21"/>
      <c r="G44" s="21" t="s">
        <v>174</v>
      </c>
      <c r="H44" s="23" t="s">
        <v>175</v>
      </c>
      <c r="I44" s="21" t="s">
        <v>176</v>
      </c>
      <c r="J44" s="43"/>
    </row>
    <row r="45" spans="1:10" ht="13.5">
      <c r="A45" s="21" t="s">
        <v>177</v>
      </c>
      <c r="B45" s="21"/>
      <c r="C45" s="21"/>
      <c r="D45" s="21" t="s">
        <v>178</v>
      </c>
      <c r="E45" s="21"/>
      <c r="F45" s="21"/>
      <c r="G45" s="21" t="s">
        <v>177</v>
      </c>
      <c r="H45" s="21"/>
      <c r="I45" s="21" t="s">
        <v>178</v>
      </c>
      <c r="J45" s="43"/>
    </row>
    <row r="46" spans="1:10" ht="13.5">
      <c r="A46" s="91" t="s">
        <v>179</v>
      </c>
      <c r="B46" s="91"/>
      <c r="C46" s="91"/>
      <c r="D46" s="91"/>
      <c r="E46" s="22" t="s">
        <v>180</v>
      </c>
      <c r="F46" s="2"/>
      <c r="G46" s="21" t="s">
        <v>179</v>
      </c>
      <c r="I46" s="21"/>
      <c r="J46" s="47"/>
    </row>
    <row r="47" spans="1:10" ht="13.5">
      <c r="A47" s="21"/>
      <c r="B47" s="21"/>
      <c r="C47" s="21"/>
      <c r="D47" s="21"/>
      <c r="E47" s="21"/>
      <c r="F47" s="21"/>
      <c r="G47" s="21"/>
      <c r="H47" s="21"/>
      <c r="I47" s="21"/>
      <c r="J47" s="47"/>
    </row>
    <row r="48" spans="1:10" ht="13.5">
      <c r="A48" s="20" t="s">
        <v>347</v>
      </c>
      <c r="B48" s="20"/>
      <c r="C48" s="20"/>
      <c r="D48" s="20"/>
      <c r="E48" s="20"/>
      <c r="F48" s="20"/>
      <c r="G48" s="25"/>
      <c r="H48" s="25"/>
      <c r="I48" s="20"/>
      <c r="J48" s="48"/>
    </row>
    <row r="49" spans="1:10" s="7" customFormat="1" ht="13.5">
      <c r="A49" s="19" t="s">
        <v>100</v>
      </c>
      <c r="B49" s="19" t="s">
        <v>0</v>
      </c>
      <c r="C49" s="22" t="s">
        <v>186</v>
      </c>
      <c r="D49" s="22" t="s">
        <v>97</v>
      </c>
      <c r="E49" s="22" t="s">
        <v>98</v>
      </c>
      <c r="F49" s="22" t="s">
        <v>181</v>
      </c>
      <c r="G49" s="22" t="s">
        <v>182</v>
      </c>
      <c r="H49" s="1" t="s">
        <v>183</v>
      </c>
      <c r="I49" s="19" t="s">
        <v>299</v>
      </c>
      <c r="J49" s="51"/>
    </row>
    <row r="50" spans="1:10" ht="15.75" customHeight="1">
      <c r="A50" s="21">
        <v>1</v>
      </c>
      <c r="B50" s="21">
        <f aca="true" t="shared" si="4" ref="B50:H64">VLOOKUP($A50,$A$4:$H$18,B$1,0)</f>
        <v>12</v>
      </c>
      <c r="C50" s="21" t="str">
        <f t="shared" si="4"/>
        <v>佐久間秀介</v>
      </c>
      <c r="D50" s="21">
        <f t="shared" si="4"/>
        <v>25</v>
      </c>
      <c r="E50" s="21" t="str">
        <f t="shared" si="4"/>
        <v>宇都宮</v>
      </c>
      <c r="F50" s="26">
        <f t="shared" si="4"/>
        <v>0.0004512731481481482</v>
      </c>
      <c r="G50" s="26">
        <f t="shared" si="4"/>
        <v>0.0005142361111111111</v>
      </c>
      <c r="H50" s="26">
        <f t="shared" si="4"/>
        <v>0.0009655092592592593</v>
      </c>
      <c r="I50" s="21">
        <v>10</v>
      </c>
      <c r="J50" s="48"/>
    </row>
    <row r="51" spans="1:10" ht="15.75" customHeight="1">
      <c r="A51" s="21">
        <v>2</v>
      </c>
      <c r="B51" s="21">
        <f t="shared" si="4"/>
        <v>13</v>
      </c>
      <c r="C51" s="21" t="str">
        <f t="shared" si="4"/>
        <v>植竹令</v>
      </c>
      <c r="D51" s="21">
        <f t="shared" si="4"/>
        <v>24</v>
      </c>
      <c r="E51" s="21" t="str">
        <f t="shared" si="4"/>
        <v>ｼｬﾛｰﾑ</v>
      </c>
      <c r="F51" s="26">
        <f t="shared" si="4"/>
        <v>0.00046689814814814814</v>
      </c>
      <c r="G51" s="26">
        <f t="shared" si="4"/>
        <v>0.0005690972222222222</v>
      </c>
      <c r="H51" s="26">
        <f t="shared" si="4"/>
        <v>0.0010359953703703703</v>
      </c>
      <c r="I51" s="21">
        <v>9</v>
      </c>
      <c r="J51" s="48"/>
    </row>
    <row r="52" spans="1:10" ht="15.75" customHeight="1">
      <c r="A52" s="21">
        <v>3</v>
      </c>
      <c r="B52" s="21">
        <f t="shared" si="4"/>
        <v>14</v>
      </c>
      <c r="C52" s="21" t="str">
        <f t="shared" si="4"/>
        <v>山口智三</v>
      </c>
      <c r="D52" s="21">
        <f t="shared" si="4"/>
        <v>23</v>
      </c>
      <c r="E52" s="21" t="str">
        <f t="shared" si="4"/>
        <v>宇都宮</v>
      </c>
      <c r="F52" s="26">
        <f t="shared" si="4"/>
        <v>0.0004685185185185185</v>
      </c>
      <c r="G52" s="26">
        <f t="shared" si="4"/>
        <v>0.0006061342592592592</v>
      </c>
      <c r="H52" s="26">
        <f t="shared" si="4"/>
        <v>0.0010746527777777777</v>
      </c>
      <c r="I52" s="21">
        <v>8</v>
      </c>
      <c r="J52" s="48"/>
    </row>
    <row r="53" spans="1:10" ht="15.75" customHeight="1">
      <c r="A53" s="21">
        <v>4</v>
      </c>
      <c r="B53" s="21">
        <f t="shared" si="4"/>
        <v>8</v>
      </c>
      <c r="C53" s="21" t="str">
        <f t="shared" si="4"/>
        <v>石谷友一</v>
      </c>
      <c r="D53" s="21">
        <f t="shared" si="4"/>
        <v>41</v>
      </c>
      <c r="E53" s="21" t="str">
        <f t="shared" si="4"/>
        <v>ＩＣＩ</v>
      </c>
      <c r="F53" s="26">
        <f t="shared" si="4"/>
        <v>0.0004987268518518519</v>
      </c>
      <c r="G53" s="26">
        <f t="shared" si="4"/>
        <v>0.0006127314814814815</v>
      </c>
      <c r="H53" s="26">
        <f t="shared" si="4"/>
        <v>0.0011114583333333332</v>
      </c>
      <c r="I53" s="21">
        <v>7</v>
      </c>
      <c r="J53" s="46"/>
    </row>
    <row r="54" spans="1:10" ht="15.75" customHeight="1">
      <c r="A54" s="21">
        <v>5</v>
      </c>
      <c r="B54" s="21">
        <f t="shared" si="4"/>
        <v>11</v>
      </c>
      <c r="C54" s="21" t="str">
        <f t="shared" si="4"/>
        <v>高山雅之</v>
      </c>
      <c r="D54" s="21">
        <f t="shared" si="4"/>
        <v>38</v>
      </c>
      <c r="E54" s="21" t="str">
        <f t="shared" si="4"/>
        <v>ＩＣＩ</v>
      </c>
      <c r="F54" s="26">
        <f t="shared" si="4"/>
        <v>0.000502662037037037</v>
      </c>
      <c r="G54" s="26">
        <f t="shared" si="4"/>
        <v>0.0006423611111111111</v>
      </c>
      <c r="H54" s="26">
        <f t="shared" si="4"/>
        <v>0.001145023148148148</v>
      </c>
      <c r="I54" s="21">
        <v>6</v>
      </c>
      <c r="J54" s="46"/>
    </row>
    <row r="55" spans="1:10" ht="15.75" customHeight="1">
      <c r="A55" s="21">
        <v>6</v>
      </c>
      <c r="B55" s="21">
        <f t="shared" si="4"/>
        <v>9</v>
      </c>
      <c r="C55" s="21" t="str">
        <f t="shared" si="4"/>
        <v>矢羽々隆憲</v>
      </c>
      <c r="D55" s="21">
        <f t="shared" si="4"/>
        <v>50</v>
      </c>
      <c r="E55" s="21" t="str">
        <f t="shared" si="4"/>
        <v>R&amp;D</v>
      </c>
      <c r="F55" s="26">
        <f t="shared" si="4"/>
        <v>0.0005281250000000001</v>
      </c>
      <c r="G55" s="26">
        <f t="shared" si="4"/>
        <v>0.0009890046296296296</v>
      </c>
      <c r="H55" s="26">
        <f t="shared" si="4"/>
        <v>0.0015171296296296296</v>
      </c>
      <c r="I55" s="21">
        <v>5</v>
      </c>
      <c r="J55" s="46"/>
    </row>
    <row r="56" spans="1:10" ht="15.75" customHeight="1">
      <c r="A56" s="21">
        <v>7</v>
      </c>
      <c r="B56" s="21" t="e">
        <f t="shared" si="4"/>
        <v>#N/A</v>
      </c>
      <c r="C56" s="21" t="e">
        <f t="shared" si="4"/>
        <v>#N/A</v>
      </c>
      <c r="D56" s="21" t="e">
        <f t="shared" si="4"/>
        <v>#N/A</v>
      </c>
      <c r="E56" s="21" t="e">
        <f t="shared" si="4"/>
        <v>#N/A</v>
      </c>
      <c r="F56" s="26" t="e">
        <f t="shared" si="4"/>
        <v>#N/A</v>
      </c>
      <c r="G56" s="26" t="e">
        <f t="shared" si="4"/>
        <v>#N/A</v>
      </c>
      <c r="H56" s="26" t="e">
        <f t="shared" si="4"/>
        <v>#N/A</v>
      </c>
      <c r="I56" s="21">
        <v>4</v>
      </c>
      <c r="J56" s="46"/>
    </row>
    <row r="57" spans="1:10" ht="15.75" customHeight="1">
      <c r="A57" s="21">
        <v>8</v>
      </c>
      <c r="B57" s="21" t="e">
        <f t="shared" si="4"/>
        <v>#N/A</v>
      </c>
      <c r="C57" s="21" t="e">
        <f t="shared" si="4"/>
        <v>#N/A</v>
      </c>
      <c r="D57" s="21" t="e">
        <f t="shared" si="4"/>
        <v>#N/A</v>
      </c>
      <c r="E57" s="21" t="e">
        <f t="shared" si="4"/>
        <v>#N/A</v>
      </c>
      <c r="F57" s="26" t="e">
        <f t="shared" si="4"/>
        <v>#N/A</v>
      </c>
      <c r="G57" s="26" t="e">
        <f t="shared" si="4"/>
        <v>#N/A</v>
      </c>
      <c r="H57" s="26" t="e">
        <f t="shared" si="4"/>
        <v>#N/A</v>
      </c>
      <c r="I57" s="21">
        <v>3</v>
      </c>
      <c r="J57" s="46"/>
    </row>
    <row r="58" spans="1:10" ht="15.75" customHeight="1">
      <c r="A58" s="21">
        <v>9</v>
      </c>
      <c r="B58" s="21" t="e">
        <f t="shared" si="4"/>
        <v>#N/A</v>
      </c>
      <c r="C58" s="21" t="e">
        <f t="shared" si="4"/>
        <v>#N/A</v>
      </c>
      <c r="D58" s="21" t="e">
        <f t="shared" si="4"/>
        <v>#N/A</v>
      </c>
      <c r="E58" s="21" t="e">
        <f t="shared" si="4"/>
        <v>#N/A</v>
      </c>
      <c r="F58" s="26" t="e">
        <f t="shared" si="4"/>
        <v>#N/A</v>
      </c>
      <c r="G58" s="26" t="e">
        <f t="shared" si="4"/>
        <v>#N/A</v>
      </c>
      <c r="H58" s="26" t="e">
        <f t="shared" si="4"/>
        <v>#N/A</v>
      </c>
      <c r="I58" s="21">
        <v>2</v>
      </c>
      <c r="J58" s="46"/>
    </row>
    <row r="59" spans="1:10" ht="15.75" customHeight="1">
      <c r="A59" s="21">
        <v>10</v>
      </c>
      <c r="B59" s="21" t="e">
        <f t="shared" si="4"/>
        <v>#N/A</v>
      </c>
      <c r="C59" s="21" t="e">
        <f t="shared" si="4"/>
        <v>#N/A</v>
      </c>
      <c r="D59" s="21" t="e">
        <f t="shared" si="4"/>
        <v>#N/A</v>
      </c>
      <c r="E59" s="21" t="e">
        <f t="shared" si="4"/>
        <v>#N/A</v>
      </c>
      <c r="F59" s="26" t="e">
        <f t="shared" si="4"/>
        <v>#N/A</v>
      </c>
      <c r="G59" s="26" t="e">
        <f t="shared" si="4"/>
        <v>#N/A</v>
      </c>
      <c r="H59" s="26" t="e">
        <f t="shared" si="4"/>
        <v>#N/A</v>
      </c>
      <c r="I59" s="21">
        <v>1</v>
      </c>
      <c r="J59" s="46"/>
    </row>
    <row r="60" spans="1:10" ht="15.75" customHeight="1">
      <c r="A60" s="21">
        <v>11</v>
      </c>
      <c r="B60" s="21" t="e">
        <f t="shared" si="4"/>
        <v>#N/A</v>
      </c>
      <c r="C60" s="21" t="e">
        <f t="shared" si="4"/>
        <v>#N/A</v>
      </c>
      <c r="D60" s="21" t="e">
        <f t="shared" si="4"/>
        <v>#N/A</v>
      </c>
      <c r="E60" s="21" t="e">
        <f t="shared" si="4"/>
        <v>#N/A</v>
      </c>
      <c r="F60" s="26" t="e">
        <f t="shared" si="4"/>
        <v>#N/A</v>
      </c>
      <c r="G60" s="26" t="e">
        <f t="shared" si="4"/>
        <v>#N/A</v>
      </c>
      <c r="H60" s="26" t="e">
        <f t="shared" si="4"/>
        <v>#N/A</v>
      </c>
      <c r="I60" s="20"/>
      <c r="J60" s="46"/>
    </row>
    <row r="61" spans="1:10" ht="15.75" customHeight="1">
      <c r="A61" s="21">
        <v>12</v>
      </c>
      <c r="B61" s="21" t="e">
        <f t="shared" si="4"/>
        <v>#N/A</v>
      </c>
      <c r="C61" s="21" t="e">
        <f t="shared" si="4"/>
        <v>#N/A</v>
      </c>
      <c r="D61" s="21" t="e">
        <f t="shared" si="4"/>
        <v>#N/A</v>
      </c>
      <c r="E61" s="21" t="e">
        <f t="shared" si="4"/>
        <v>#N/A</v>
      </c>
      <c r="F61" s="26" t="e">
        <f t="shared" si="4"/>
        <v>#N/A</v>
      </c>
      <c r="G61" s="26" t="e">
        <f t="shared" si="4"/>
        <v>#N/A</v>
      </c>
      <c r="H61" s="26" t="e">
        <f t="shared" si="4"/>
        <v>#N/A</v>
      </c>
      <c r="I61" s="27"/>
      <c r="J61" s="46"/>
    </row>
    <row r="62" spans="1:10" ht="15.75" customHeight="1">
      <c r="A62" s="21">
        <v>13</v>
      </c>
      <c r="B62" s="21" t="e">
        <f t="shared" si="4"/>
        <v>#N/A</v>
      </c>
      <c r="C62" s="21" t="e">
        <f t="shared" si="4"/>
        <v>#N/A</v>
      </c>
      <c r="D62" s="21" t="e">
        <f t="shared" si="4"/>
        <v>#N/A</v>
      </c>
      <c r="E62" s="21" t="e">
        <f t="shared" si="4"/>
        <v>#N/A</v>
      </c>
      <c r="F62" s="26" t="e">
        <f t="shared" si="4"/>
        <v>#N/A</v>
      </c>
      <c r="G62" s="26" t="e">
        <f t="shared" si="4"/>
        <v>#N/A</v>
      </c>
      <c r="H62" s="26" t="e">
        <f t="shared" si="4"/>
        <v>#N/A</v>
      </c>
      <c r="I62" s="27"/>
      <c r="J62" s="46"/>
    </row>
    <row r="63" spans="1:10" ht="15.75" customHeight="1">
      <c r="A63" s="21">
        <v>14</v>
      </c>
      <c r="B63" s="21" t="e">
        <f t="shared" si="4"/>
        <v>#N/A</v>
      </c>
      <c r="C63" s="21" t="e">
        <f t="shared" si="4"/>
        <v>#N/A</v>
      </c>
      <c r="D63" s="21" t="e">
        <f t="shared" si="4"/>
        <v>#N/A</v>
      </c>
      <c r="E63" s="21" t="e">
        <f t="shared" si="4"/>
        <v>#N/A</v>
      </c>
      <c r="F63" s="26" t="e">
        <f t="shared" si="4"/>
        <v>#N/A</v>
      </c>
      <c r="G63" s="26" t="e">
        <f t="shared" si="4"/>
        <v>#N/A</v>
      </c>
      <c r="H63" s="26" t="e">
        <f t="shared" si="4"/>
        <v>#N/A</v>
      </c>
      <c r="I63" s="27"/>
      <c r="J63" s="46"/>
    </row>
    <row r="64" spans="1:10" ht="15.75" customHeight="1">
      <c r="A64" s="21">
        <v>15</v>
      </c>
      <c r="B64" s="21" t="e">
        <f t="shared" si="4"/>
        <v>#N/A</v>
      </c>
      <c r="C64" s="21" t="e">
        <f t="shared" si="4"/>
        <v>#N/A</v>
      </c>
      <c r="D64" s="21" t="e">
        <f t="shared" si="4"/>
        <v>#N/A</v>
      </c>
      <c r="E64" s="21" t="e">
        <f t="shared" si="4"/>
        <v>#N/A</v>
      </c>
      <c r="F64" s="26" t="e">
        <f t="shared" si="4"/>
        <v>#N/A</v>
      </c>
      <c r="G64" s="26" t="e">
        <f t="shared" si="4"/>
        <v>#N/A</v>
      </c>
      <c r="H64" s="26" t="e">
        <f t="shared" si="4"/>
        <v>#N/A</v>
      </c>
      <c r="I64" s="27"/>
      <c r="J64" s="46"/>
    </row>
    <row r="65" spans="1:10" ht="13.5">
      <c r="A65" s="21"/>
      <c r="B65" s="21"/>
      <c r="C65" s="21"/>
      <c r="D65" s="21"/>
      <c r="E65" s="21"/>
      <c r="F65" s="26"/>
      <c r="G65" s="26"/>
      <c r="H65" s="26"/>
      <c r="I65" s="27"/>
      <c r="J65" s="46"/>
    </row>
    <row r="66" spans="1:12" s="20" customFormat="1" ht="13.5">
      <c r="A66" s="21" t="s">
        <v>193</v>
      </c>
      <c r="B66" s="21"/>
      <c r="C66" s="21"/>
      <c r="D66" s="21"/>
      <c r="E66" s="28">
        <v>0</v>
      </c>
      <c r="F66" s="21"/>
      <c r="G66" s="21"/>
      <c r="H66" s="21"/>
      <c r="I66" s="21"/>
      <c r="J66" s="47"/>
      <c r="K66" s="21"/>
      <c r="L66" s="21"/>
    </row>
    <row r="67" spans="1:12" s="20" customFormat="1" ht="13.5">
      <c r="A67" s="21"/>
      <c r="B67" s="21"/>
      <c r="C67" s="21"/>
      <c r="D67" s="21"/>
      <c r="E67" s="21"/>
      <c r="F67" s="21"/>
      <c r="G67" s="21"/>
      <c r="H67" s="21"/>
      <c r="I67" s="21"/>
      <c r="J67" s="47"/>
      <c r="K67" s="21"/>
      <c r="L67" s="21"/>
    </row>
    <row r="68" spans="1:12" s="20" customFormat="1" ht="13.5">
      <c r="A68" s="21"/>
      <c r="B68" s="21"/>
      <c r="C68" s="21"/>
      <c r="D68" s="21"/>
      <c r="E68" s="21"/>
      <c r="F68" s="21"/>
      <c r="G68" s="21"/>
      <c r="H68" s="21"/>
      <c r="I68" s="21"/>
      <c r="J68" s="47"/>
      <c r="K68" s="21"/>
      <c r="L68" s="21"/>
    </row>
    <row r="69" spans="1:12" s="20" customFormat="1" ht="13.5">
      <c r="A69" s="21" t="s">
        <v>194</v>
      </c>
      <c r="B69" s="21"/>
      <c r="C69" s="21"/>
      <c r="D69" s="21"/>
      <c r="E69" s="21" t="s">
        <v>195</v>
      </c>
      <c r="F69" s="21"/>
      <c r="G69" s="21"/>
      <c r="H69" s="21"/>
      <c r="I69" s="21"/>
      <c r="J69" s="47"/>
      <c r="K69" s="21"/>
      <c r="L69" s="21"/>
    </row>
    <row r="70" spans="1:12" s="20" customFormat="1" ht="13.5">
      <c r="A70" s="21"/>
      <c r="B70" s="21"/>
      <c r="C70" s="21"/>
      <c r="D70" s="21"/>
      <c r="E70" s="21"/>
      <c r="F70" s="21"/>
      <c r="G70" s="21"/>
      <c r="H70" s="21"/>
      <c r="I70" s="21"/>
      <c r="J70" s="47"/>
      <c r="K70" s="21"/>
      <c r="L70" s="21"/>
    </row>
    <row r="71" spans="1:12" s="20" customFormat="1" ht="13.5">
      <c r="A71" s="21"/>
      <c r="B71" s="21"/>
      <c r="C71" s="21"/>
      <c r="D71" s="21"/>
      <c r="E71" s="21"/>
      <c r="F71" s="21"/>
      <c r="G71" s="21"/>
      <c r="H71" s="21"/>
      <c r="I71" s="21"/>
      <c r="J71" s="47"/>
      <c r="K71" s="21"/>
      <c r="L71" s="21"/>
    </row>
    <row r="72" spans="1:12" s="20" customFormat="1" ht="13.5">
      <c r="A72" s="21" t="s">
        <v>196</v>
      </c>
      <c r="B72" s="21"/>
      <c r="C72" s="21"/>
      <c r="D72" s="21"/>
      <c r="E72" s="21" t="s">
        <v>195</v>
      </c>
      <c r="F72" s="21"/>
      <c r="G72" s="21"/>
      <c r="H72" s="21"/>
      <c r="I72" s="21"/>
      <c r="J72" s="47"/>
      <c r="K72" s="21"/>
      <c r="L72" s="21"/>
    </row>
    <row r="73" spans="1:12" s="20" customFormat="1" ht="13.5">
      <c r="A73" s="21"/>
      <c r="B73" s="21"/>
      <c r="C73" s="21"/>
      <c r="D73" s="21"/>
      <c r="E73" s="21"/>
      <c r="F73" s="21"/>
      <c r="G73" s="21"/>
      <c r="H73" s="21"/>
      <c r="I73" s="21"/>
      <c r="J73" s="47"/>
      <c r="K73" s="21"/>
      <c r="L73" s="21"/>
    </row>
    <row r="74" spans="1:12" s="20" customFormat="1" ht="13.5">
      <c r="A74" s="21"/>
      <c r="B74" s="21"/>
      <c r="C74" s="21"/>
      <c r="D74" s="21"/>
      <c r="E74" s="21"/>
      <c r="F74" s="21"/>
      <c r="G74" s="21"/>
      <c r="H74" s="21"/>
      <c r="I74" s="21"/>
      <c r="J74" s="47"/>
      <c r="K74" s="21"/>
      <c r="L74" s="21"/>
    </row>
    <row r="75" spans="1:12" s="20" customFormat="1" ht="13.5">
      <c r="A75" s="21" t="s">
        <v>197</v>
      </c>
      <c r="B75" s="21"/>
      <c r="C75" s="21"/>
      <c r="D75" s="21"/>
      <c r="E75" s="21" t="s">
        <v>195</v>
      </c>
      <c r="F75" s="21"/>
      <c r="G75" s="21"/>
      <c r="H75" s="21"/>
      <c r="I75" s="21"/>
      <c r="J75" s="47"/>
      <c r="K75" s="21"/>
      <c r="L75" s="21"/>
    </row>
    <row r="76" spans="1:12" s="20" customFormat="1" ht="13.5">
      <c r="A76" s="21"/>
      <c r="B76" s="21"/>
      <c r="C76" s="21"/>
      <c r="D76" s="21"/>
      <c r="E76" s="21"/>
      <c r="F76" s="21"/>
      <c r="G76" s="21"/>
      <c r="H76" s="21"/>
      <c r="I76" s="21"/>
      <c r="J76" s="47"/>
      <c r="K76" s="21"/>
      <c r="L76" s="21"/>
    </row>
    <row r="77" spans="1:12" s="20" customFormat="1" ht="13.5">
      <c r="A77" s="21"/>
      <c r="B77" s="21"/>
      <c r="C77" s="21"/>
      <c r="D77" s="21"/>
      <c r="E77" s="21"/>
      <c r="F77" s="21"/>
      <c r="G77" s="21"/>
      <c r="H77" s="21"/>
      <c r="I77" s="21"/>
      <c r="J77" s="47"/>
      <c r="K77" s="21"/>
      <c r="L77" s="21"/>
    </row>
    <row r="78" spans="1:12" s="20" customFormat="1" ht="13.5">
      <c r="A78" s="21" t="s">
        <v>198</v>
      </c>
      <c r="B78" s="21"/>
      <c r="C78" s="21"/>
      <c r="D78" s="21"/>
      <c r="E78" s="28">
        <v>0</v>
      </c>
      <c r="F78" s="21"/>
      <c r="G78" s="21"/>
      <c r="H78" s="21"/>
      <c r="I78" s="21"/>
      <c r="J78" s="47"/>
      <c r="K78" s="21"/>
      <c r="L78" s="21"/>
    </row>
    <row r="79" spans="1:12" s="20" customFormat="1" ht="13.5">
      <c r="A79" s="21"/>
      <c r="B79" s="21"/>
      <c r="C79" s="21"/>
      <c r="D79" s="21"/>
      <c r="E79" s="21"/>
      <c r="F79" s="21"/>
      <c r="G79" s="21"/>
      <c r="H79" s="21"/>
      <c r="I79" s="21"/>
      <c r="J79" s="47"/>
      <c r="K79" s="21"/>
      <c r="L79" s="21"/>
    </row>
    <row r="80" spans="1:12" s="20" customFormat="1" ht="13.5">
      <c r="A80" s="21"/>
      <c r="B80" s="21"/>
      <c r="C80" s="21"/>
      <c r="D80" s="21"/>
      <c r="E80" s="21"/>
      <c r="F80" s="21"/>
      <c r="G80" s="21"/>
      <c r="H80" s="21"/>
      <c r="I80" s="21"/>
      <c r="J80" s="47"/>
      <c r="K80" s="21"/>
      <c r="L80" s="21"/>
    </row>
    <row r="81" spans="1:12" s="20" customFormat="1" ht="13.5">
      <c r="A81" s="21" t="s">
        <v>199</v>
      </c>
      <c r="B81" s="21"/>
      <c r="C81" s="21"/>
      <c r="D81" s="21"/>
      <c r="E81" s="21" t="s">
        <v>195</v>
      </c>
      <c r="F81" s="21"/>
      <c r="G81" s="21"/>
      <c r="H81" s="21"/>
      <c r="I81" s="21"/>
      <c r="J81" s="47"/>
      <c r="K81" s="21"/>
      <c r="L81" s="21"/>
    </row>
    <row r="82" spans="1:12" s="20" customFormat="1" ht="13.5">
      <c r="A82" s="21"/>
      <c r="B82" s="21"/>
      <c r="C82" s="21"/>
      <c r="D82" s="21"/>
      <c r="E82" s="21"/>
      <c r="F82" s="21"/>
      <c r="G82" s="21"/>
      <c r="H82" s="21"/>
      <c r="I82" s="21"/>
      <c r="J82" s="47"/>
      <c r="K82" s="21"/>
      <c r="L82" s="21"/>
    </row>
    <row r="83" spans="1:12" s="20" customFormat="1" ht="13.5">
      <c r="A83" s="21"/>
      <c r="B83" s="21"/>
      <c r="C83" s="21"/>
      <c r="D83" s="21"/>
      <c r="E83" s="21"/>
      <c r="F83" s="21"/>
      <c r="G83" s="21"/>
      <c r="H83" s="21"/>
      <c r="I83" s="21"/>
      <c r="J83" s="47"/>
      <c r="K83" s="21"/>
      <c r="L83" s="21"/>
    </row>
    <row r="84" spans="1:12" s="20" customFormat="1" ht="13.5">
      <c r="A84" s="21"/>
      <c r="B84" s="21" t="s">
        <v>200</v>
      </c>
      <c r="C84" s="21" t="s">
        <v>201</v>
      </c>
      <c r="D84" s="21" t="s">
        <v>202</v>
      </c>
      <c r="E84" s="21"/>
      <c r="F84" s="21"/>
      <c r="G84" s="21"/>
      <c r="H84" s="21"/>
      <c r="I84" s="21"/>
      <c r="J84" s="47" t="s">
        <v>203</v>
      </c>
      <c r="K84" s="21"/>
      <c r="L84" s="21"/>
    </row>
    <row r="85" spans="1:12" s="20" customFormat="1" ht="13.5">
      <c r="A85" s="21"/>
      <c r="B85" s="21"/>
      <c r="C85" s="21"/>
      <c r="D85" s="21"/>
      <c r="E85" s="21"/>
      <c r="F85" s="21"/>
      <c r="G85" s="21"/>
      <c r="H85" s="21"/>
      <c r="I85" s="21"/>
      <c r="J85" s="47"/>
      <c r="K85" s="21"/>
      <c r="L85" s="21"/>
    </row>
    <row r="86" spans="1:12" s="20" customFormat="1" ht="13.5">
      <c r="A86" s="21" t="s">
        <v>204</v>
      </c>
      <c r="B86" s="21"/>
      <c r="C86" s="21"/>
      <c r="D86" s="21"/>
      <c r="E86" s="21"/>
      <c r="F86" s="21"/>
      <c r="G86" s="21" t="s">
        <v>205</v>
      </c>
      <c r="J86" s="48"/>
      <c r="K86" s="21"/>
      <c r="L86" s="21"/>
    </row>
    <row r="94" spans="2:9" ht="13.5">
      <c r="B94" s="7" t="s">
        <v>99</v>
      </c>
      <c r="C94" s="7" t="s">
        <v>56</v>
      </c>
      <c r="D94" s="93" t="s">
        <v>101</v>
      </c>
      <c r="E94" s="93"/>
      <c r="G94"/>
      <c r="H94" s="1" t="s">
        <v>56</v>
      </c>
      <c r="I94" s="1" t="s">
        <v>101</v>
      </c>
    </row>
    <row r="95" spans="2:9" ht="13.5">
      <c r="B95" s="2">
        <f aca="true" t="shared" si="5" ref="B95:B106">RANK(E95,$E$95:$E$110)</f>
        <v>5</v>
      </c>
      <c r="C95" t="s">
        <v>22</v>
      </c>
      <c r="D95" s="2">
        <f aca="true" t="shared" si="6" ref="D95:D108">SUMIF(E$50:E$64,C95,I$50:I$64)</f>
        <v>0</v>
      </c>
      <c r="E95" s="8">
        <f>D95+(13/1000000)</f>
        <v>1.3E-05</v>
      </c>
      <c r="G95">
        <v>1</v>
      </c>
      <c r="H95" t="str">
        <f aca="true" t="shared" si="7" ref="H95:H105">VLOOKUP($G95,$B$95:$D$110,$B$1,0)</f>
        <v>宇都宮</v>
      </c>
      <c r="I95">
        <f aca="true" t="shared" si="8" ref="I95:I105">VLOOKUP($G95,$B$95:$D$110,$C$1,0)</f>
        <v>18</v>
      </c>
    </row>
    <row r="96" spans="2:9" ht="13.5">
      <c r="B96" s="2">
        <f t="shared" si="5"/>
        <v>4</v>
      </c>
      <c r="C96" t="s">
        <v>59</v>
      </c>
      <c r="D96" s="2">
        <f t="shared" si="6"/>
        <v>5</v>
      </c>
      <c r="E96" s="8">
        <f>D96+(12/1000000)</f>
        <v>5.000012</v>
      </c>
      <c r="G96">
        <v>2</v>
      </c>
      <c r="H96" t="str">
        <f t="shared" si="7"/>
        <v>ＩＣＩ</v>
      </c>
      <c r="I96">
        <f t="shared" si="8"/>
        <v>13</v>
      </c>
    </row>
    <row r="97" spans="2:9" ht="13.5">
      <c r="B97" s="2">
        <f t="shared" si="5"/>
        <v>6</v>
      </c>
      <c r="C97" t="s">
        <v>6</v>
      </c>
      <c r="D97" s="2">
        <f t="shared" si="6"/>
        <v>0</v>
      </c>
      <c r="E97" s="8">
        <f>D97+(11/1000000)</f>
        <v>1.1E-05</v>
      </c>
      <c r="G97">
        <v>3</v>
      </c>
      <c r="H97" t="str">
        <f t="shared" si="7"/>
        <v>ｼｬﾛｰﾑ</v>
      </c>
      <c r="I97">
        <f t="shared" si="8"/>
        <v>9</v>
      </c>
    </row>
    <row r="98" spans="2:9" ht="13.5">
      <c r="B98" s="2">
        <f t="shared" si="5"/>
        <v>7</v>
      </c>
      <c r="C98" t="s">
        <v>8</v>
      </c>
      <c r="D98" s="2">
        <f t="shared" si="6"/>
        <v>0</v>
      </c>
      <c r="E98" s="8">
        <f>D98+(10/1000000)</f>
        <v>1E-05</v>
      </c>
      <c r="G98">
        <v>4</v>
      </c>
      <c r="H98" t="str">
        <f t="shared" si="7"/>
        <v>R&amp;D</v>
      </c>
      <c r="I98">
        <f t="shared" si="8"/>
        <v>5</v>
      </c>
    </row>
    <row r="99" spans="2:9" ht="13.5">
      <c r="B99" s="2">
        <f t="shared" si="5"/>
        <v>1</v>
      </c>
      <c r="C99" t="s">
        <v>57</v>
      </c>
      <c r="D99" s="2">
        <f t="shared" si="6"/>
        <v>18</v>
      </c>
      <c r="E99" s="8">
        <f>D99+(9/1000000)</f>
        <v>18.000009</v>
      </c>
      <c r="G99">
        <v>5</v>
      </c>
      <c r="H99" t="str">
        <f t="shared" si="7"/>
        <v>ﾌﾛｲﾃﾞ</v>
      </c>
      <c r="I99">
        <f t="shared" si="8"/>
        <v>0</v>
      </c>
    </row>
    <row r="100" spans="2:9" ht="13.5">
      <c r="B100" s="2">
        <f t="shared" si="5"/>
        <v>8</v>
      </c>
      <c r="C100" t="s">
        <v>18</v>
      </c>
      <c r="D100" s="2">
        <f t="shared" si="6"/>
        <v>0</v>
      </c>
      <c r="E100" s="8">
        <f>D100+(8/1000000)</f>
        <v>8E-06</v>
      </c>
      <c r="G100">
        <v>6</v>
      </c>
      <c r="H100" t="str">
        <f t="shared" si="7"/>
        <v>東京電力</v>
      </c>
      <c r="I100">
        <f t="shared" si="8"/>
        <v>0</v>
      </c>
    </row>
    <row r="101" spans="2:9" ht="13.5">
      <c r="B101" s="2">
        <f t="shared" si="5"/>
        <v>3</v>
      </c>
      <c r="C101" t="s">
        <v>108</v>
      </c>
      <c r="D101" s="2">
        <f t="shared" si="6"/>
        <v>9</v>
      </c>
      <c r="E101" s="8">
        <f>D101+(7/1000000)</f>
        <v>9.000007</v>
      </c>
      <c r="G101">
        <v>7</v>
      </c>
      <c r="H101" t="str">
        <f t="shared" si="7"/>
        <v>パワー</v>
      </c>
      <c r="I101">
        <f t="shared" si="8"/>
        <v>0</v>
      </c>
    </row>
    <row r="102" spans="2:9" ht="13.5">
      <c r="B102" s="2">
        <f t="shared" si="5"/>
        <v>9</v>
      </c>
      <c r="C102" t="s">
        <v>9</v>
      </c>
      <c r="D102" s="2">
        <f t="shared" si="6"/>
        <v>0</v>
      </c>
      <c r="E102" s="8">
        <f>D102+(4/1000000)</f>
        <v>4E-06</v>
      </c>
      <c r="G102">
        <v>8</v>
      </c>
      <c r="H102" t="str">
        <f t="shared" si="7"/>
        <v>県庁</v>
      </c>
      <c r="I102">
        <f t="shared" si="8"/>
        <v>0</v>
      </c>
    </row>
    <row r="103" spans="2:9" ht="13.5">
      <c r="B103" s="2">
        <f t="shared" si="5"/>
        <v>10</v>
      </c>
      <c r="C103" t="s">
        <v>19</v>
      </c>
      <c r="D103" s="2">
        <f t="shared" si="6"/>
        <v>0</v>
      </c>
      <c r="E103" s="8">
        <f>D103+(3/1000000)</f>
        <v>3E-06</v>
      </c>
      <c r="G103">
        <v>9</v>
      </c>
      <c r="H103" t="str">
        <f t="shared" si="7"/>
        <v>KS</v>
      </c>
      <c r="I103">
        <f t="shared" si="8"/>
        <v>0</v>
      </c>
    </row>
    <row r="104" spans="2:9" ht="13.5">
      <c r="B104" s="2">
        <f t="shared" si="5"/>
        <v>11</v>
      </c>
      <c r="C104" t="s">
        <v>111</v>
      </c>
      <c r="D104" s="2">
        <f t="shared" si="6"/>
        <v>0</v>
      </c>
      <c r="E104" s="8">
        <f>D104+(2/1000000)</f>
        <v>2E-06</v>
      </c>
      <c r="G104">
        <v>10</v>
      </c>
      <c r="H104" t="str">
        <f t="shared" si="7"/>
        <v>富士重工</v>
      </c>
      <c r="I104">
        <f t="shared" si="8"/>
        <v>0</v>
      </c>
    </row>
    <row r="105" spans="2:9" ht="13.5">
      <c r="B105" s="2">
        <f t="shared" si="5"/>
        <v>12</v>
      </c>
      <c r="C105" t="s">
        <v>11</v>
      </c>
      <c r="D105" s="2">
        <f t="shared" si="6"/>
        <v>0</v>
      </c>
      <c r="E105" s="8">
        <f>D105+(1/1000000)</f>
        <v>1E-06</v>
      </c>
      <c r="G105">
        <v>11</v>
      </c>
      <c r="H105" t="str">
        <f t="shared" si="7"/>
        <v>ジュニア</v>
      </c>
      <c r="I105">
        <f t="shared" si="8"/>
        <v>0</v>
      </c>
    </row>
    <row r="106" spans="2:9" ht="13.5">
      <c r="B106" s="2">
        <f t="shared" si="5"/>
        <v>13</v>
      </c>
      <c r="C106" t="s">
        <v>58</v>
      </c>
      <c r="D106" s="2">
        <f t="shared" si="6"/>
        <v>0</v>
      </c>
      <c r="E106" s="8">
        <f>D106+(0.9/1000000)</f>
        <v>9.000000000000001E-07</v>
      </c>
      <c r="G106">
        <v>12</v>
      </c>
      <c r="H106" t="str">
        <f>VLOOKUP($G106,$B$95:$D$110,$B$1,0)</f>
        <v>ﾎﾜｲﾄﾊﾟﾚｯﾄ</v>
      </c>
      <c r="I106">
        <f>VLOOKUP($G106,$B$95:$D$110,$C$1,0)</f>
        <v>0</v>
      </c>
    </row>
    <row r="107" spans="2:9" ht="13.5">
      <c r="B107" s="2">
        <f>RANK(E107,$E$95:$E$110)</f>
        <v>14</v>
      </c>
      <c r="C107" t="s">
        <v>110</v>
      </c>
      <c r="D107" s="2">
        <f>SUMIF(E$50:E$64,C107,I$50:I$64)</f>
        <v>0</v>
      </c>
      <c r="E107" s="8">
        <f>D107+(0.8/1000000)</f>
        <v>8.000000000000001E-07</v>
      </c>
      <c r="G107">
        <v>13</v>
      </c>
      <c r="H107" t="str">
        <f>VLOOKUP($G107,$B$95:$D$110,$B$1,0)</f>
        <v>市役所</v>
      </c>
      <c r="I107">
        <f>VLOOKUP($G107,$B$95:$D$110,$C$1,0)</f>
        <v>0</v>
      </c>
    </row>
    <row r="108" spans="2:9" ht="13.5">
      <c r="B108" s="2">
        <f>RANK(E108,$E$95:$E$110)</f>
        <v>15</v>
      </c>
      <c r="C108" t="s">
        <v>13</v>
      </c>
      <c r="D108" s="2">
        <f t="shared" si="6"/>
        <v>0</v>
      </c>
      <c r="E108" s="8">
        <f>D108+(0.7/1000000)</f>
        <v>7E-07</v>
      </c>
      <c r="G108">
        <v>14</v>
      </c>
      <c r="H108" t="str">
        <f>VLOOKUP($G108,$B$95:$D$110,$B$1,0)</f>
        <v>ﾊﾟﾝｻｰ</v>
      </c>
      <c r="I108">
        <f>VLOOKUP($G108,$B$95:$D$110,$C$1,0)</f>
        <v>0</v>
      </c>
    </row>
    <row r="109" spans="2:9" ht="13.5">
      <c r="B109" s="2">
        <f>RANK(E109,$E$95:$E$110)</f>
        <v>16</v>
      </c>
      <c r="C109" t="s">
        <v>316</v>
      </c>
      <c r="D109" s="2">
        <f>SUMIF(E$47:E$61,C109,I$47:I$61)</f>
        <v>0</v>
      </c>
      <c r="E109" s="8">
        <f>D109+(0.6/1000000)</f>
        <v>6E-07</v>
      </c>
      <c r="G109">
        <v>15</v>
      </c>
      <c r="H109" t="str">
        <f>VLOOKUP($G109,$B$95:$D$110,$B$1,0)</f>
        <v>ｼｽﾃｨｰﾅ</v>
      </c>
      <c r="I109">
        <f>VLOOKUP($G109,$B$95:$D$110,$C$1,0)</f>
        <v>0</v>
      </c>
    </row>
    <row r="110" spans="2:9" ht="13.5">
      <c r="B110" s="2">
        <f>RANK(E110,$E$95:$E$110)</f>
        <v>2</v>
      </c>
      <c r="C110" t="s">
        <v>328</v>
      </c>
      <c r="D110" s="2">
        <f>SUMIF(E$47:E$61,C110,I$47:I$61)</f>
        <v>13</v>
      </c>
      <c r="E110" s="8">
        <f>D110+(0.5/1000000)</f>
        <v>13.0000005</v>
      </c>
      <c r="G110">
        <v>16</v>
      </c>
      <c r="H110" t="str">
        <f>VLOOKUP($G110,$B$95:$D$110,$B$1,0)</f>
        <v>ＴＳＣ</v>
      </c>
      <c r="I110">
        <f>VLOOKUP($G110,$B$95:$D$110,$C$1,0)</f>
        <v>0</v>
      </c>
    </row>
    <row r="111" spans="4:9" ht="13.5">
      <c r="D111" s="2">
        <f>SUM(D95:D110)</f>
        <v>45</v>
      </c>
      <c r="I111" s="2">
        <f>SUM(I95:I110)</f>
        <v>45</v>
      </c>
    </row>
  </sheetData>
  <mergeCells count="20">
    <mergeCell ref="A29:I29"/>
    <mergeCell ref="A30:B30"/>
    <mergeCell ref="A36:B36"/>
    <mergeCell ref="A37:C37"/>
    <mergeCell ref="D94:E94"/>
    <mergeCell ref="A38:B38"/>
    <mergeCell ref="D38:E38"/>
    <mergeCell ref="D39:E39"/>
    <mergeCell ref="D40:E40"/>
    <mergeCell ref="H38:I38"/>
    <mergeCell ref="H39:I39"/>
    <mergeCell ref="D37:E37"/>
    <mergeCell ref="H37:I37"/>
    <mergeCell ref="F37:G37"/>
    <mergeCell ref="H40:I40"/>
    <mergeCell ref="H41:I41"/>
    <mergeCell ref="H42:I42"/>
    <mergeCell ref="A46:D46"/>
    <mergeCell ref="D41:E41"/>
    <mergeCell ref="D42:E42"/>
  </mergeCells>
  <printOptions/>
  <pageMargins left="0.34" right="0.25" top="0.45" bottom="0.48" header="0.43" footer="0.4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L103"/>
  <sheetViews>
    <sheetView workbookViewId="0" topLeftCell="A10">
      <selection activeCell="A21" sqref="A21:I21"/>
    </sheetView>
  </sheetViews>
  <sheetFormatPr defaultColWidth="9.00390625" defaultRowHeight="13.5"/>
  <cols>
    <col min="1" max="1" width="8.75390625" style="2" customWidth="1"/>
    <col min="2" max="2" width="5.125" style="2" customWidth="1"/>
    <col min="3" max="3" width="12.875" style="2" customWidth="1"/>
    <col min="4" max="4" width="6.75390625" style="2" customWidth="1"/>
    <col min="5" max="5" width="10.875" style="2" customWidth="1"/>
    <col min="6" max="6" width="10.75390625" style="2" customWidth="1"/>
    <col min="7" max="7" width="11.00390625" style="2" customWidth="1"/>
    <col min="8" max="8" width="10.00390625" style="2" customWidth="1"/>
    <col min="9" max="9" width="5.875" style="2" customWidth="1"/>
    <col min="10" max="10" width="8.50390625" style="43" customWidth="1"/>
    <col min="11" max="11" width="9.25390625" style="2" customWidth="1"/>
    <col min="12" max="12" width="8.875" style="2" customWidth="1"/>
    <col min="13" max="16384" width="9.00390625" style="2" customWidth="1"/>
  </cols>
  <sheetData>
    <row r="1" spans="1:10" ht="13.5">
      <c r="A1" s="2" t="s">
        <v>102</v>
      </c>
      <c r="B1" s="11">
        <v>2</v>
      </c>
      <c r="C1" s="11">
        <v>3</v>
      </c>
      <c r="D1" s="11">
        <v>4</v>
      </c>
      <c r="E1" s="11">
        <v>5</v>
      </c>
      <c r="F1" s="11">
        <v>6</v>
      </c>
      <c r="G1" s="11">
        <v>7</v>
      </c>
      <c r="H1" s="11">
        <v>8</v>
      </c>
      <c r="I1" s="11">
        <v>9</v>
      </c>
      <c r="J1" s="49">
        <v>10</v>
      </c>
    </row>
    <row r="2" spans="1:11" ht="13.5">
      <c r="A2" s="7" t="s">
        <v>100</v>
      </c>
      <c r="B2" s="7" t="s">
        <v>0</v>
      </c>
      <c r="C2" s="7" t="s">
        <v>1</v>
      </c>
      <c r="D2" s="7" t="s">
        <v>2</v>
      </c>
      <c r="E2" s="7" t="s">
        <v>3</v>
      </c>
      <c r="F2" s="7" t="s">
        <v>93</v>
      </c>
      <c r="G2" s="7" t="s">
        <v>94</v>
      </c>
      <c r="H2" s="7" t="s">
        <v>95</v>
      </c>
      <c r="K2" s="2" t="s">
        <v>217</v>
      </c>
    </row>
    <row r="3" spans="6:12" ht="14.25" thickBot="1">
      <c r="F3" s="2" t="s">
        <v>216</v>
      </c>
      <c r="K3" s="2" t="s">
        <v>222</v>
      </c>
      <c r="L3" s="2" t="s">
        <v>223</v>
      </c>
    </row>
    <row r="4" spans="1:11" ht="14.25" thickBot="1">
      <c r="A4" s="5">
        <f aca="true" t="shared" si="0" ref="A4:A16">RANK(J4,J$4:J$16,1)</f>
        <v>2</v>
      </c>
      <c r="B4" s="2">
        <v>126</v>
      </c>
      <c r="C4" s="2" t="s">
        <v>282</v>
      </c>
      <c r="D4" s="2">
        <v>13</v>
      </c>
      <c r="E4" s="2" t="s">
        <v>283</v>
      </c>
      <c r="F4" s="32">
        <v>0.0005310185185185186</v>
      </c>
      <c r="G4" s="34">
        <v>0.000615162037037037</v>
      </c>
      <c r="H4" s="4">
        <f aca="true" t="shared" si="1" ref="H4:H14">F4+G4</f>
        <v>0.0011461805555555557</v>
      </c>
      <c r="I4" s="9">
        <f>H4+((1000-B4)/100000000000000)</f>
        <v>0.0011461805642955557</v>
      </c>
      <c r="J4" s="44">
        <f>IF(I4&gt;0.0001,H4+(100-B4)/100000000000,"")</f>
        <v>0.0011461802955555556</v>
      </c>
      <c r="K4" s="34"/>
    </row>
    <row r="5" spans="1:11" ht="14.25" thickBot="1">
      <c r="A5" s="5" t="e">
        <f t="shared" si="0"/>
        <v>#VALUE!</v>
      </c>
      <c r="B5" s="2">
        <v>127</v>
      </c>
      <c r="C5" s="2" t="s">
        <v>62</v>
      </c>
      <c r="D5" s="2">
        <v>29</v>
      </c>
      <c r="E5" s="2" t="s">
        <v>61</v>
      </c>
      <c r="F5" s="33"/>
      <c r="G5" s="35"/>
      <c r="H5" s="4">
        <f>F5+G5</f>
        <v>0</v>
      </c>
      <c r="I5" s="9">
        <f aca="true" t="shared" si="2" ref="I5:I16">H5+((1000-B5)/100000000000000)</f>
        <v>8.73E-12</v>
      </c>
      <c r="J5" s="44">
        <f aca="true" t="shared" si="3" ref="J5:J16">IF(I5&gt;0.0001,H5+(100-B5)/100000000000,"")</f>
      </c>
      <c r="K5" s="34" t="s">
        <v>221</v>
      </c>
    </row>
    <row r="6" spans="1:11" ht="14.25" thickBot="1">
      <c r="A6" s="5" t="e">
        <f t="shared" si="0"/>
        <v>#VALUE!</v>
      </c>
      <c r="B6" s="2">
        <v>128</v>
      </c>
      <c r="C6" s="2" t="s">
        <v>7</v>
      </c>
      <c r="D6" s="2">
        <v>24</v>
      </c>
      <c r="E6" s="2" t="s">
        <v>8</v>
      </c>
      <c r="F6" s="33"/>
      <c r="G6" s="35"/>
      <c r="H6" s="4">
        <f t="shared" si="1"/>
        <v>0</v>
      </c>
      <c r="I6" s="9">
        <f t="shared" si="2"/>
        <v>8.72E-12</v>
      </c>
      <c r="J6" s="44">
        <f t="shared" si="3"/>
      </c>
      <c r="K6" s="34" t="s">
        <v>318</v>
      </c>
    </row>
    <row r="7" spans="1:11" ht="14.25" thickBot="1">
      <c r="A7" s="5">
        <f t="shared" si="0"/>
        <v>3</v>
      </c>
      <c r="B7" s="2">
        <v>129</v>
      </c>
      <c r="C7" s="2" t="s">
        <v>285</v>
      </c>
      <c r="D7" s="2">
        <v>16</v>
      </c>
      <c r="E7" s="43" t="s">
        <v>86</v>
      </c>
      <c r="F7" s="33">
        <v>0.0006480324074074074</v>
      </c>
      <c r="G7" s="35">
        <v>0.0007153935185185185</v>
      </c>
      <c r="H7" s="4">
        <f t="shared" si="1"/>
        <v>0.001363425925925926</v>
      </c>
      <c r="I7" s="9">
        <f t="shared" si="2"/>
        <v>0.0013634259346359259</v>
      </c>
      <c r="J7" s="44">
        <f t="shared" si="3"/>
        <v>0.001363425635925926</v>
      </c>
      <c r="K7" s="34"/>
    </row>
    <row r="8" spans="1:11" ht="14.25" thickBot="1">
      <c r="A8" s="5">
        <f t="shared" si="0"/>
        <v>1</v>
      </c>
      <c r="B8" s="2">
        <v>130</v>
      </c>
      <c r="C8" s="2" t="s">
        <v>10</v>
      </c>
      <c r="D8" s="2">
        <v>28</v>
      </c>
      <c r="E8" s="2" t="s">
        <v>11</v>
      </c>
      <c r="F8" s="33">
        <v>0.0005266203703703703</v>
      </c>
      <c r="G8" s="35">
        <v>0.0006003472222222222</v>
      </c>
      <c r="H8" s="4">
        <f t="shared" si="1"/>
        <v>0.0011269675925925926</v>
      </c>
      <c r="I8" s="9">
        <f t="shared" si="2"/>
        <v>0.0011269676012925925</v>
      </c>
      <c r="J8" s="44">
        <f t="shared" si="3"/>
        <v>0.0011269672925925925</v>
      </c>
      <c r="K8" s="34"/>
    </row>
    <row r="9" spans="1:11" ht="14.25" thickBot="1">
      <c r="A9" s="5">
        <f t="shared" si="0"/>
        <v>4</v>
      </c>
      <c r="B9" s="2">
        <v>131</v>
      </c>
      <c r="C9" s="2" t="s">
        <v>286</v>
      </c>
      <c r="D9" s="2">
        <v>25</v>
      </c>
      <c r="E9" s="2" t="s">
        <v>82</v>
      </c>
      <c r="F9" s="33">
        <v>0.0006244212962962963</v>
      </c>
      <c r="G9" s="35">
        <v>0.0009797453703703704</v>
      </c>
      <c r="H9" s="4">
        <f t="shared" si="1"/>
        <v>0.0016041666666666667</v>
      </c>
      <c r="I9" s="9">
        <f t="shared" si="2"/>
        <v>0.0016041666753566666</v>
      </c>
      <c r="J9" s="44">
        <f t="shared" si="3"/>
        <v>0.0016041663566666667</v>
      </c>
      <c r="K9" s="34"/>
    </row>
    <row r="10" spans="1:11" ht="14.25" thickBot="1">
      <c r="A10" s="5" t="e">
        <f t="shared" si="0"/>
        <v>#VALUE!</v>
      </c>
      <c r="B10" s="2">
        <v>132</v>
      </c>
      <c r="C10" s="2" t="s">
        <v>126</v>
      </c>
      <c r="D10" s="2">
        <v>17</v>
      </c>
      <c r="E10" t="s">
        <v>109</v>
      </c>
      <c r="F10" s="33"/>
      <c r="G10" s="35"/>
      <c r="H10" s="4">
        <f t="shared" si="1"/>
        <v>0</v>
      </c>
      <c r="I10" s="9">
        <f t="shared" si="2"/>
        <v>8.68E-12</v>
      </c>
      <c r="J10" s="44">
        <f t="shared" si="3"/>
      </c>
      <c r="K10" s="34" t="s">
        <v>318</v>
      </c>
    </row>
    <row r="11" spans="1:11" ht="14.25" thickBot="1">
      <c r="A11" s="5" t="e">
        <f t="shared" si="0"/>
        <v>#VALUE!</v>
      </c>
      <c r="B11" s="2">
        <v>133</v>
      </c>
      <c r="C11" s="2" t="s">
        <v>287</v>
      </c>
      <c r="D11" s="2">
        <v>13</v>
      </c>
      <c r="E11" s="2" t="s">
        <v>288</v>
      </c>
      <c r="F11" s="33"/>
      <c r="G11" s="35"/>
      <c r="H11" s="4">
        <f t="shared" si="1"/>
        <v>0</v>
      </c>
      <c r="I11" s="9">
        <f t="shared" si="2"/>
        <v>8.67E-12</v>
      </c>
      <c r="J11" s="44">
        <f t="shared" si="3"/>
      </c>
      <c r="K11" s="34" t="s">
        <v>318</v>
      </c>
    </row>
    <row r="12" spans="1:11" ht="14.25" thickBot="1">
      <c r="A12" s="5" t="e">
        <f t="shared" si="0"/>
        <v>#VALUE!</v>
      </c>
      <c r="B12" s="2">
        <v>134</v>
      </c>
      <c r="C12" s="2" t="s">
        <v>289</v>
      </c>
      <c r="D12" s="2">
        <v>21</v>
      </c>
      <c r="E12" s="2" t="s">
        <v>290</v>
      </c>
      <c r="F12" s="33"/>
      <c r="G12" s="35"/>
      <c r="H12" s="4">
        <f t="shared" si="1"/>
        <v>0</v>
      </c>
      <c r="I12" s="9">
        <f t="shared" si="2"/>
        <v>8.66E-12</v>
      </c>
      <c r="J12" s="44">
        <f t="shared" si="3"/>
      </c>
      <c r="K12" s="34" t="s">
        <v>318</v>
      </c>
    </row>
    <row r="13" spans="1:11" ht="14.25" thickBot="1">
      <c r="A13" s="5" t="e">
        <f t="shared" si="0"/>
        <v>#VALUE!</v>
      </c>
      <c r="B13" s="2">
        <v>135</v>
      </c>
      <c r="C13" s="2" t="s">
        <v>291</v>
      </c>
      <c r="D13" s="2">
        <v>28</v>
      </c>
      <c r="E13" s="2" t="s">
        <v>262</v>
      </c>
      <c r="F13" s="33"/>
      <c r="G13" s="35"/>
      <c r="H13" s="4">
        <f t="shared" si="1"/>
        <v>0</v>
      </c>
      <c r="I13" s="9">
        <f t="shared" si="2"/>
        <v>8.65E-12</v>
      </c>
      <c r="J13" s="44">
        <f t="shared" si="3"/>
      </c>
      <c r="K13" s="34" t="s">
        <v>319</v>
      </c>
    </row>
    <row r="14" spans="1:11" ht="14.25" thickBot="1">
      <c r="A14" s="5" t="e">
        <f t="shared" si="0"/>
        <v>#VALUE!</v>
      </c>
      <c r="B14" s="2">
        <v>136</v>
      </c>
      <c r="C14" s="2" t="s">
        <v>292</v>
      </c>
      <c r="D14" s="2">
        <v>20</v>
      </c>
      <c r="E14" s="2" t="s">
        <v>293</v>
      </c>
      <c r="F14" s="33"/>
      <c r="G14" s="35"/>
      <c r="H14" s="4">
        <f t="shared" si="1"/>
        <v>0</v>
      </c>
      <c r="I14" s="9">
        <f t="shared" si="2"/>
        <v>8.64E-12</v>
      </c>
      <c r="J14" s="44">
        <f t="shared" si="3"/>
      </c>
      <c r="K14" s="34" t="s">
        <v>318</v>
      </c>
    </row>
    <row r="15" spans="1:11" ht="14.25" thickBot="1">
      <c r="A15" s="5">
        <f t="shared" si="0"/>
        <v>6</v>
      </c>
      <c r="B15" s="2">
        <v>139</v>
      </c>
      <c r="C15" s="2" t="s">
        <v>294</v>
      </c>
      <c r="D15" s="2">
        <v>20</v>
      </c>
      <c r="E15" s="43" t="s">
        <v>293</v>
      </c>
      <c r="F15" s="33">
        <v>0.0010490740740740742</v>
      </c>
      <c r="G15" s="35">
        <v>0.0009256944444444444</v>
      </c>
      <c r="H15" s="4">
        <f>F15+G15</f>
        <v>0.0019747685185185185</v>
      </c>
      <c r="I15" s="9">
        <f t="shared" si="2"/>
        <v>0.0019747685271285184</v>
      </c>
      <c r="J15" s="44">
        <f t="shared" si="3"/>
        <v>0.0019747681285185183</v>
      </c>
      <c r="K15" s="34"/>
    </row>
    <row r="16" spans="1:11" ht="14.25" thickBot="1">
      <c r="A16" s="5">
        <f t="shared" si="0"/>
        <v>5</v>
      </c>
      <c r="B16" s="2">
        <v>140</v>
      </c>
      <c r="C16" s="2" t="s">
        <v>295</v>
      </c>
      <c r="D16" s="2">
        <v>20</v>
      </c>
      <c r="E16" s="43" t="s">
        <v>293</v>
      </c>
      <c r="F16" s="68">
        <v>0.0008296296296296295</v>
      </c>
      <c r="G16" s="36">
        <v>0.0009020833333333333</v>
      </c>
      <c r="H16" s="4">
        <f>F15+G16</f>
        <v>0.0019511574074074075</v>
      </c>
      <c r="I16" s="9">
        <f t="shared" si="2"/>
        <v>0.0019511574160074076</v>
      </c>
      <c r="J16" s="44">
        <f t="shared" si="3"/>
        <v>0.0019511570074074076</v>
      </c>
      <c r="K16" s="34"/>
    </row>
    <row r="17" spans="1:11" ht="13.5">
      <c r="A17" s="5"/>
      <c r="F17" s="67"/>
      <c r="G17" s="67"/>
      <c r="H17" s="4"/>
      <c r="I17" s="9"/>
      <c r="J17" s="44"/>
      <c r="K17" s="43"/>
    </row>
    <row r="18" spans="7:8" ht="13.5">
      <c r="G18" s="3"/>
      <c r="H18" s="3"/>
    </row>
    <row r="19" spans="7:8" ht="13.5">
      <c r="G19" s="3"/>
      <c r="H19" s="3"/>
    </row>
    <row r="20" spans="1:8" ht="13.5">
      <c r="A20" s="2" t="s">
        <v>104</v>
      </c>
      <c r="G20" s="3"/>
      <c r="H20" s="3"/>
    </row>
    <row r="21" spans="1:10" ht="25.5" customHeight="1">
      <c r="A21" s="95" t="s">
        <v>386</v>
      </c>
      <c r="B21" s="95"/>
      <c r="C21" s="95"/>
      <c r="D21" s="95"/>
      <c r="E21" s="95"/>
      <c r="F21" s="95"/>
      <c r="G21" s="95"/>
      <c r="H21" s="95"/>
      <c r="I21" s="95"/>
      <c r="J21" s="48"/>
    </row>
    <row r="22" spans="1:10" ht="13.5">
      <c r="A22" s="95" t="s">
        <v>156</v>
      </c>
      <c r="B22" s="95"/>
      <c r="C22" s="19"/>
      <c r="D22" s="19"/>
      <c r="E22" s="19" t="s">
        <v>157</v>
      </c>
      <c r="F22" s="19" t="s">
        <v>158</v>
      </c>
      <c r="G22" s="19"/>
      <c r="H22" s="19"/>
      <c r="I22" s="19"/>
      <c r="J22" s="48"/>
    </row>
    <row r="23" spans="1:10" ht="21.75" customHeight="1">
      <c r="A23" s="21"/>
      <c r="B23" s="21"/>
      <c r="C23" s="21"/>
      <c r="D23" s="21"/>
      <c r="E23" s="21" t="s">
        <v>159</v>
      </c>
      <c r="F23" s="21"/>
      <c r="G23" s="20"/>
      <c r="H23" s="21"/>
      <c r="I23" s="21"/>
      <c r="J23" s="47"/>
    </row>
    <row r="24" spans="1:10" ht="13.5">
      <c r="A24" s="21"/>
      <c r="B24" s="21"/>
      <c r="C24" s="21" t="s">
        <v>160</v>
      </c>
      <c r="D24" s="21"/>
      <c r="E24" s="21" t="s">
        <v>161</v>
      </c>
      <c r="F24" s="21"/>
      <c r="G24" s="20"/>
      <c r="H24" s="21" t="s">
        <v>162</v>
      </c>
      <c r="I24" s="21"/>
      <c r="J24" s="47"/>
    </row>
    <row r="25" spans="1:10" ht="13.5">
      <c r="A25" s="21"/>
      <c r="B25" s="21"/>
      <c r="C25" s="21" t="s">
        <v>160</v>
      </c>
      <c r="D25" s="21"/>
      <c r="E25" s="21" t="s">
        <v>163</v>
      </c>
      <c r="F25" s="21"/>
      <c r="G25" s="20"/>
      <c r="H25" s="21" t="s">
        <v>162</v>
      </c>
      <c r="I25" s="21"/>
      <c r="J25" s="47"/>
    </row>
    <row r="26" spans="1:10" ht="13.5">
      <c r="A26" s="21"/>
      <c r="B26" s="21"/>
      <c r="C26" s="21" t="s">
        <v>160</v>
      </c>
      <c r="D26" s="21"/>
      <c r="E26" s="21" t="s">
        <v>164</v>
      </c>
      <c r="F26" s="21"/>
      <c r="G26" s="20"/>
      <c r="H26" s="21" t="s">
        <v>162</v>
      </c>
      <c r="I26" s="21"/>
      <c r="J26" s="47"/>
    </row>
    <row r="27" spans="1:10" ht="13.5">
      <c r="A27" s="21"/>
      <c r="B27" s="21"/>
      <c r="C27" s="21"/>
      <c r="D27" s="21"/>
      <c r="E27" s="21"/>
      <c r="F27" s="21"/>
      <c r="G27" s="21"/>
      <c r="H27" s="21"/>
      <c r="I27" s="21"/>
      <c r="J27" s="47"/>
    </row>
    <row r="28" spans="1:10" ht="13.5">
      <c r="A28" s="91" t="s">
        <v>165</v>
      </c>
      <c r="B28" s="91"/>
      <c r="C28" s="21"/>
      <c r="D28" s="21"/>
      <c r="E28" s="21"/>
      <c r="F28" s="21" t="s">
        <v>166</v>
      </c>
      <c r="H28" s="21"/>
      <c r="I28" s="21"/>
      <c r="J28" s="47"/>
    </row>
    <row r="29" spans="1:10" ht="13.5">
      <c r="A29" s="91" t="s">
        <v>167</v>
      </c>
      <c r="B29" s="91"/>
      <c r="C29" s="91"/>
      <c r="D29" s="92" t="s">
        <v>215</v>
      </c>
      <c r="E29" s="92"/>
      <c r="F29" s="91" t="s">
        <v>167</v>
      </c>
      <c r="G29" s="91"/>
      <c r="H29" s="92" t="s">
        <v>215</v>
      </c>
      <c r="I29" s="92"/>
      <c r="J29" s="18"/>
    </row>
    <row r="30" spans="1:10" ht="13.5">
      <c r="A30" s="94" t="s">
        <v>168</v>
      </c>
      <c r="B30" s="94"/>
      <c r="C30" s="22" t="s">
        <v>169</v>
      </c>
      <c r="D30" s="92"/>
      <c r="E30" s="92"/>
      <c r="F30" s="22" t="s">
        <v>168</v>
      </c>
      <c r="G30" s="22" t="s">
        <v>169</v>
      </c>
      <c r="H30" s="92"/>
      <c r="I30" s="92"/>
      <c r="J30" s="50"/>
    </row>
    <row r="31" spans="1:10" ht="13.5">
      <c r="A31" s="21"/>
      <c r="B31" s="20"/>
      <c r="C31" s="22" t="s">
        <v>170</v>
      </c>
      <c r="D31" s="92"/>
      <c r="E31" s="92"/>
      <c r="F31" s="21"/>
      <c r="G31" s="22" t="s">
        <v>170</v>
      </c>
      <c r="H31" s="90"/>
      <c r="I31" s="90"/>
      <c r="J31" s="50"/>
    </row>
    <row r="32" spans="1:10" ht="13.5">
      <c r="A32" s="21"/>
      <c r="B32" s="20"/>
      <c r="C32" s="22" t="s">
        <v>171</v>
      </c>
      <c r="D32" s="92"/>
      <c r="E32" s="92"/>
      <c r="F32" s="21"/>
      <c r="G32" s="22" t="s">
        <v>171</v>
      </c>
      <c r="H32" s="90"/>
      <c r="I32" s="90"/>
      <c r="J32" s="50"/>
    </row>
    <row r="33" spans="1:10" ht="13.5">
      <c r="A33" s="21"/>
      <c r="B33" s="20"/>
      <c r="C33" s="22" t="s">
        <v>172</v>
      </c>
      <c r="D33" s="92"/>
      <c r="E33" s="92"/>
      <c r="F33" s="21"/>
      <c r="G33" s="22" t="s">
        <v>172</v>
      </c>
      <c r="H33" s="90"/>
      <c r="I33" s="90"/>
      <c r="J33" s="50"/>
    </row>
    <row r="34" spans="1:10" ht="13.5">
      <c r="A34" s="21"/>
      <c r="B34" s="20"/>
      <c r="C34" s="22" t="s">
        <v>173</v>
      </c>
      <c r="D34" s="92"/>
      <c r="E34" s="92"/>
      <c r="F34" s="21"/>
      <c r="G34" s="22" t="s">
        <v>173</v>
      </c>
      <c r="H34" s="90"/>
      <c r="I34" s="90"/>
      <c r="J34" s="50"/>
    </row>
    <row r="35" spans="1:10" ht="13.5">
      <c r="A35" s="21"/>
      <c r="B35" s="21"/>
      <c r="C35" s="21" t="s">
        <v>160</v>
      </c>
      <c r="D35" s="21"/>
      <c r="E35" s="21"/>
      <c r="F35" s="21"/>
      <c r="G35" s="21"/>
      <c r="H35" s="21"/>
      <c r="I35" s="21"/>
      <c r="J35" s="47"/>
    </row>
    <row r="36" spans="1:10" ht="13.5">
      <c r="A36" s="21" t="s">
        <v>174</v>
      </c>
      <c r="B36" s="21"/>
      <c r="C36" s="21" t="s">
        <v>175</v>
      </c>
      <c r="D36" s="21" t="s">
        <v>176</v>
      </c>
      <c r="E36" s="21"/>
      <c r="F36" s="21"/>
      <c r="G36" s="21" t="s">
        <v>174</v>
      </c>
      <c r="H36" s="23" t="s">
        <v>175</v>
      </c>
      <c r="I36" s="21" t="s">
        <v>176</v>
      </c>
      <c r="J36" s="43"/>
    </row>
    <row r="37" spans="1:10" ht="13.5">
      <c r="A37" s="21" t="s">
        <v>177</v>
      </c>
      <c r="B37" s="21"/>
      <c r="C37" s="21"/>
      <c r="D37" s="21" t="s">
        <v>178</v>
      </c>
      <c r="E37" s="21"/>
      <c r="F37" s="21"/>
      <c r="G37" s="21" t="s">
        <v>177</v>
      </c>
      <c r="H37" s="21"/>
      <c r="I37" s="21" t="s">
        <v>178</v>
      </c>
      <c r="J37" s="43"/>
    </row>
    <row r="38" spans="1:10" ht="13.5">
      <c r="A38" s="91" t="s">
        <v>179</v>
      </c>
      <c r="B38" s="91"/>
      <c r="C38" s="91"/>
      <c r="D38" s="91"/>
      <c r="E38" s="22" t="s">
        <v>180</v>
      </c>
      <c r="F38" s="2"/>
      <c r="G38" s="21" t="s">
        <v>179</v>
      </c>
      <c r="I38" s="21"/>
      <c r="J38" s="47"/>
    </row>
    <row r="39" spans="1:10" ht="13.5">
      <c r="A39" s="21"/>
      <c r="B39" s="21"/>
      <c r="C39" s="21"/>
      <c r="D39" s="21"/>
      <c r="E39" s="21"/>
      <c r="F39" s="21"/>
      <c r="G39" s="21"/>
      <c r="H39" s="21"/>
      <c r="I39" s="21"/>
      <c r="J39" s="47"/>
    </row>
    <row r="40" spans="1:10" ht="13.5">
      <c r="A40" s="20" t="s">
        <v>226</v>
      </c>
      <c r="B40" s="20"/>
      <c r="C40" s="20"/>
      <c r="D40" s="20"/>
      <c r="E40" s="20"/>
      <c r="F40" s="20"/>
      <c r="G40" s="25"/>
      <c r="H40" s="25"/>
      <c r="I40" s="20"/>
      <c r="J40" s="48"/>
    </row>
    <row r="41" spans="1:10" s="7" customFormat="1" ht="13.5">
      <c r="A41" s="19" t="s">
        <v>100</v>
      </c>
      <c r="B41" s="19" t="s">
        <v>0</v>
      </c>
      <c r="C41" s="22" t="s">
        <v>186</v>
      </c>
      <c r="D41" s="22" t="s">
        <v>97</v>
      </c>
      <c r="E41" s="22" t="s">
        <v>98</v>
      </c>
      <c r="F41" s="22" t="s">
        <v>181</v>
      </c>
      <c r="G41" s="22" t="s">
        <v>182</v>
      </c>
      <c r="H41" s="1" t="s">
        <v>183</v>
      </c>
      <c r="I41" s="19" t="s">
        <v>185</v>
      </c>
      <c r="J41" s="51"/>
    </row>
    <row r="42" spans="1:10" ht="15.75" customHeight="1">
      <c r="A42" s="21">
        <v>1</v>
      </c>
      <c r="B42" s="21">
        <f>VLOOKUP($A42,$A$4:$H$13,B$1,0)</f>
        <v>130</v>
      </c>
      <c r="C42" s="21" t="str">
        <f aca="true" t="shared" si="4" ref="C42:H56">VLOOKUP($A42,$A$4:$H$16,C$1,0)</f>
        <v>菅原貴宗</v>
      </c>
      <c r="D42" s="21">
        <f t="shared" si="4"/>
        <v>28</v>
      </c>
      <c r="E42" s="21" t="str">
        <f t="shared" si="4"/>
        <v>ﾎﾜｲﾄﾊﾟﾚｯﾄ</v>
      </c>
      <c r="F42" s="21">
        <f t="shared" si="4"/>
        <v>0.0005266203703703703</v>
      </c>
      <c r="G42" s="21">
        <f t="shared" si="4"/>
        <v>0.0006003472222222222</v>
      </c>
      <c r="H42" s="21">
        <f t="shared" si="4"/>
        <v>0.0011269675925925926</v>
      </c>
      <c r="I42" s="21">
        <v>10</v>
      </c>
      <c r="J42" s="48"/>
    </row>
    <row r="43" spans="1:10" ht="15.75" customHeight="1">
      <c r="A43" s="21">
        <v>2</v>
      </c>
      <c r="B43" s="21">
        <f>VLOOKUP($A43,$A$4:$H$13,B$1,0)</f>
        <v>126</v>
      </c>
      <c r="C43" s="21" t="str">
        <f t="shared" si="4"/>
        <v>小倉拓也</v>
      </c>
      <c r="D43" s="21">
        <f t="shared" si="4"/>
        <v>13</v>
      </c>
      <c r="E43" s="21" t="str">
        <f t="shared" si="4"/>
        <v>ﾌﾛｲﾃﾞ</v>
      </c>
      <c r="F43" s="21">
        <f t="shared" si="4"/>
        <v>0.0005310185185185186</v>
      </c>
      <c r="G43" s="21">
        <f t="shared" si="4"/>
        <v>0.000615162037037037</v>
      </c>
      <c r="H43" s="21">
        <f t="shared" si="4"/>
        <v>0.0011461805555555557</v>
      </c>
      <c r="I43" s="21">
        <v>9</v>
      </c>
      <c r="J43" s="48"/>
    </row>
    <row r="44" spans="1:10" ht="15.75" customHeight="1">
      <c r="A44" s="21">
        <v>3</v>
      </c>
      <c r="B44" s="21">
        <f>VLOOKUP($A44,$A$4:$H$13,B$1,0)</f>
        <v>129</v>
      </c>
      <c r="C44" s="21" t="str">
        <f t="shared" si="4"/>
        <v>川俣雅寿</v>
      </c>
      <c r="D44" s="21">
        <f t="shared" si="4"/>
        <v>16</v>
      </c>
      <c r="E44" s="21" t="str">
        <f t="shared" si="4"/>
        <v>R&amp;D</v>
      </c>
      <c r="F44" s="21">
        <f t="shared" si="4"/>
        <v>0.0006480324074074074</v>
      </c>
      <c r="G44" s="21">
        <f t="shared" si="4"/>
        <v>0.0007153935185185185</v>
      </c>
      <c r="H44" s="21">
        <f t="shared" si="4"/>
        <v>0.001363425925925926</v>
      </c>
      <c r="I44" s="21">
        <v>8</v>
      </c>
      <c r="J44" s="48"/>
    </row>
    <row r="45" spans="1:10" ht="15.75" customHeight="1">
      <c r="A45" s="21">
        <v>4</v>
      </c>
      <c r="B45" s="21">
        <f>VLOOKUP($A45,$A$4:$H$13,B$1,0)</f>
        <v>131</v>
      </c>
      <c r="C45" s="21" t="str">
        <f t="shared" si="4"/>
        <v>秋田裕也</v>
      </c>
      <c r="D45" s="21">
        <f t="shared" si="4"/>
        <v>25</v>
      </c>
      <c r="E45" s="21" t="str">
        <f t="shared" si="4"/>
        <v>富士重工</v>
      </c>
      <c r="F45" s="21">
        <f t="shared" si="4"/>
        <v>0.0006244212962962963</v>
      </c>
      <c r="G45" s="21">
        <f t="shared" si="4"/>
        <v>0.0009797453703703704</v>
      </c>
      <c r="H45" s="21">
        <f t="shared" si="4"/>
        <v>0.0016041666666666667</v>
      </c>
      <c r="I45" s="21">
        <v>7</v>
      </c>
      <c r="J45" s="46"/>
    </row>
    <row r="46" spans="1:10" ht="15.75" customHeight="1">
      <c r="A46" s="21">
        <v>5</v>
      </c>
      <c r="B46" s="21">
        <f>VLOOKUP($A46,$A$4:$H$16,B$1,0)</f>
        <v>140</v>
      </c>
      <c r="C46" s="21" t="str">
        <f t="shared" si="4"/>
        <v>森町龍騎</v>
      </c>
      <c r="D46" s="21">
        <f t="shared" si="4"/>
        <v>20</v>
      </c>
      <c r="E46" s="21" t="str">
        <f t="shared" si="4"/>
        <v>ＴＳＣ</v>
      </c>
      <c r="F46" s="21">
        <f t="shared" si="4"/>
        <v>0.0008296296296296295</v>
      </c>
      <c r="G46" s="21">
        <f t="shared" si="4"/>
        <v>0.0009020833333333333</v>
      </c>
      <c r="H46" s="21">
        <f t="shared" si="4"/>
        <v>0.0019511574074074075</v>
      </c>
      <c r="I46" s="21">
        <v>6</v>
      </c>
      <c r="J46" s="46"/>
    </row>
    <row r="47" spans="1:10" ht="15.75" customHeight="1">
      <c r="A47" s="21">
        <v>6</v>
      </c>
      <c r="B47" s="21">
        <f>VLOOKUP($A47,$A$4:$H$16,B$1,0)</f>
        <v>139</v>
      </c>
      <c r="C47" s="21" t="str">
        <f t="shared" si="4"/>
        <v>中西亮太</v>
      </c>
      <c r="D47" s="21">
        <f t="shared" si="4"/>
        <v>20</v>
      </c>
      <c r="E47" s="21" t="str">
        <f t="shared" si="4"/>
        <v>ＴＳＣ</v>
      </c>
      <c r="F47" s="21">
        <f t="shared" si="4"/>
        <v>0.0010490740740740742</v>
      </c>
      <c r="G47" s="21">
        <f t="shared" si="4"/>
        <v>0.0009256944444444444</v>
      </c>
      <c r="H47" s="21">
        <f t="shared" si="4"/>
        <v>0.0019747685185185185</v>
      </c>
      <c r="I47" s="21">
        <v>5</v>
      </c>
      <c r="J47" s="46"/>
    </row>
    <row r="48" spans="1:10" ht="15.75" customHeight="1">
      <c r="A48" s="21">
        <v>7</v>
      </c>
      <c r="B48" s="21" t="e">
        <f aca="true" t="shared" si="5" ref="B48:B56">VLOOKUP($A48,$A$4:$H$13,B$1,0)</f>
        <v>#N/A</v>
      </c>
      <c r="C48" s="21" t="e">
        <f t="shared" si="4"/>
        <v>#N/A</v>
      </c>
      <c r="D48" s="21" t="e">
        <f t="shared" si="4"/>
        <v>#N/A</v>
      </c>
      <c r="E48" s="21" t="e">
        <f t="shared" si="4"/>
        <v>#N/A</v>
      </c>
      <c r="F48" s="21" t="e">
        <f t="shared" si="4"/>
        <v>#N/A</v>
      </c>
      <c r="G48" s="21" t="e">
        <f t="shared" si="4"/>
        <v>#N/A</v>
      </c>
      <c r="H48" s="21" t="e">
        <f t="shared" si="4"/>
        <v>#N/A</v>
      </c>
      <c r="I48" s="21">
        <v>4</v>
      </c>
      <c r="J48" s="46"/>
    </row>
    <row r="49" spans="1:10" ht="15.75" customHeight="1">
      <c r="A49" s="21">
        <v>8</v>
      </c>
      <c r="B49" s="21" t="e">
        <f t="shared" si="5"/>
        <v>#N/A</v>
      </c>
      <c r="C49" s="21" t="e">
        <f t="shared" si="4"/>
        <v>#N/A</v>
      </c>
      <c r="D49" s="21" t="e">
        <f t="shared" si="4"/>
        <v>#N/A</v>
      </c>
      <c r="E49" s="21" t="e">
        <f t="shared" si="4"/>
        <v>#N/A</v>
      </c>
      <c r="F49" s="21" t="e">
        <f t="shared" si="4"/>
        <v>#N/A</v>
      </c>
      <c r="G49" s="21" t="e">
        <f t="shared" si="4"/>
        <v>#N/A</v>
      </c>
      <c r="H49" s="21" t="e">
        <f t="shared" si="4"/>
        <v>#N/A</v>
      </c>
      <c r="I49" s="21">
        <v>3</v>
      </c>
      <c r="J49" s="46"/>
    </row>
    <row r="50" spans="1:10" ht="15.75" customHeight="1">
      <c r="A50" s="21">
        <v>9</v>
      </c>
      <c r="B50" s="21" t="e">
        <f t="shared" si="5"/>
        <v>#N/A</v>
      </c>
      <c r="C50" s="21" t="e">
        <f t="shared" si="4"/>
        <v>#N/A</v>
      </c>
      <c r="D50" s="21" t="e">
        <f t="shared" si="4"/>
        <v>#N/A</v>
      </c>
      <c r="E50" s="21" t="e">
        <f t="shared" si="4"/>
        <v>#N/A</v>
      </c>
      <c r="F50" s="21" t="e">
        <f t="shared" si="4"/>
        <v>#N/A</v>
      </c>
      <c r="G50" s="21" t="e">
        <f t="shared" si="4"/>
        <v>#N/A</v>
      </c>
      <c r="H50" s="21" t="e">
        <f t="shared" si="4"/>
        <v>#N/A</v>
      </c>
      <c r="I50" s="21">
        <v>2</v>
      </c>
      <c r="J50" s="46"/>
    </row>
    <row r="51" spans="1:10" ht="15.75" customHeight="1">
      <c r="A51" s="21">
        <v>10</v>
      </c>
      <c r="B51" s="21" t="e">
        <f t="shared" si="5"/>
        <v>#N/A</v>
      </c>
      <c r="C51" s="21" t="e">
        <f t="shared" si="4"/>
        <v>#N/A</v>
      </c>
      <c r="D51" s="21" t="e">
        <f t="shared" si="4"/>
        <v>#N/A</v>
      </c>
      <c r="E51" s="21" t="e">
        <f t="shared" si="4"/>
        <v>#N/A</v>
      </c>
      <c r="F51" s="21" t="e">
        <f t="shared" si="4"/>
        <v>#N/A</v>
      </c>
      <c r="G51" s="21" t="e">
        <f t="shared" si="4"/>
        <v>#N/A</v>
      </c>
      <c r="H51" s="21" t="e">
        <f t="shared" si="4"/>
        <v>#N/A</v>
      </c>
      <c r="I51" s="21">
        <v>1</v>
      </c>
      <c r="J51" s="46"/>
    </row>
    <row r="52" spans="1:10" ht="15.75" customHeight="1">
      <c r="A52" s="21">
        <v>11</v>
      </c>
      <c r="B52" s="21" t="e">
        <f t="shared" si="5"/>
        <v>#N/A</v>
      </c>
      <c r="C52" s="21" t="e">
        <f t="shared" si="4"/>
        <v>#N/A</v>
      </c>
      <c r="D52" s="21" t="e">
        <f t="shared" si="4"/>
        <v>#N/A</v>
      </c>
      <c r="E52" s="21" t="e">
        <f t="shared" si="4"/>
        <v>#N/A</v>
      </c>
      <c r="F52" s="21" t="e">
        <f t="shared" si="4"/>
        <v>#N/A</v>
      </c>
      <c r="G52" s="21" t="e">
        <f t="shared" si="4"/>
        <v>#N/A</v>
      </c>
      <c r="H52" s="21" t="e">
        <f t="shared" si="4"/>
        <v>#N/A</v>
      </c>
      <c r="I52" s="20"/>
      <c r="J52" s="46"/>
    </row>
    <row r="53" spans="1:10" ht="15.75" customHeight="1">
      <c r="A53" s="21">
        <v>12</v>
      </c>
      <c r="B53" s="21" t="e">
        <f t="shared" si="5"/>
        <v>#N/A</v>
      </c>
      <c r="C53" s="21" t="e">
        <f t="shared" si="4"/>
        <v>#N/A</v>
      </c>
      <c r="D53" s="21" t="e">
        <f t="shared" si="4"/>
        <v>#N/A</v>
      </c>
      <c r="E53" s="21" t="e">
        <f t="shared" si="4"/>
        <v>#N/A</v>
      </c>
      <c r="F53" s="21" t="e">
        <f t="shared" si="4"/>
        <v>#N/A</v>
      </c>
      <c r="G53" s="21" t="e">
        <f t="shared" si="4"/>
        <v>#N/A</v>
      </c>
      <c r="H53" s="21" t="e">
        <f t="shared" si="4"/>
        <v>#N/A</v>
      </c>
      <c r="I53" s="27"/>
      <c r="J53" s="46"/>
    </row>
    <row r="54" spans="1:10" ht="15.75" customHeight="1">
      <c r="A54" s="21">
        <v>13</v>
      </c>
      <c r="B54" s="21" t="e">
        <f t="shared" si="5"/>
        <v>#N/A</v>
      </c>
      <c r="C54" s="21" t="e">
        <f t="shared" si="4"/>
        <v>#N/A</v>
      </c>
      <c r="D54" s="21" t="e">
        <f t="shared" si="4"/>
        <v>#N/A</v>
      </c>
      <c r="E54" s="21" t="e">
        <f t="shared" si="4"/>
        <v>#N/A</v>
      </c>
      <c r="F54" s="21" t="e">
        <f t="shared" si="4"/>
        <v>#N/A</v>
      </c>
      <c r="G54" s="21" t="e">
        <f t="shared" si="4"/>
        <v>#N/A</v>
      </c>
      <c r="H54" s="21" t="e">
        <f t="shared" si="4"/>
        <v>#N/A</v>
      </c>
      <c r="I54" s="27"/>
      <c r="J54" s="46"/>
    </row>
    <row r="55" spans="1:10" ht="15.75" customHeight="1">
      <c r="A55" s="21">
        <v>14</v>
      </c>
      <c r="B55" s="21" t="e">
        <f t="shared" si="5"/>
        <v>#N/A</v>
      </c>
      <c r="C55" s="21" t="e">
        <f t="shared" si="4"/>
        <v>#N/A</v>
      </c>
      <c r="D55" s="21" t="e">
        <f t="shared" si="4"/>
        <v>#N/A</v>
      </c>
      <c r="E55" s="21" t="e">
        <f t="shared" si="4"/>
        <v>#N/A</v>
      </c>
      <c r="F55" s="21" t="e">
        <f t="shared" si="4"/>
        <v>#N/A</v>
      </c>
      <c r="G55" s="21" t="e">
        <f t="shared" si="4"/>
        <v>#N/A</v>
      </c>
      <c r="H55" s="21" t="e">
        <f t="shared" si="4"/>
        <v>#N/A</v>
      </c>
      <c r="I55" s="27"/>
      <c r="J55" s="46"/>
    </row>
    <row r="56" spans="1:10" ht="15.75" customHeight="1">
      <c r="A56" s="21">
        <v>15</v>
      </c>
      <c r="B56" s="21" t="e">
        <f t="shared" si="5"/>
        <v>#N/A</v>
      </c>
      <c r="C56" s="21" t="e">
        <f t="shared" si="4"/>
        <v>#N/A</v>
      </c>
      <c r="D56" s="21" t="e">
        <f t="shared" si="4"/>
        <v>#N/A</v>
      </c>
      <c r="E56" s="21" t="e">
        <f t="shared" si="4"/>
        <v>#N/A</v>
      </c>
      <c r="F56" s="21" t="e">
        <f t="shared" si="4"/>
        <v>#N/A</v>
      </c>
      <c r="G56" s="21" t="e">
        <f t="shared" si="4"/>
        <v>#N/A</v>
      </c>
      <c r="H56" s="21" t="e">
        <f t="shared" si="4"/>
        <v>#N/A</v>
      </c>
      <c r="I56" s="27"/>
      <c r="J56" s="46"/>
    </row>
    <row r="57" spans="1:10" ht="13.5">
      <c r="A57" s="21"/>
      <c r="B57" s="21"/>
      <c r="C57" s="21"/>
      <c r="D57" s="21"/>
      <c r="E57" s="21"/>
      <c r="F57" s="26"/>
      <c r="G57" s="26"/>
      <c r="H57" s="26"/>
      <c r="I57" s="27"/>
      <c r="J57" s="46"/>
    </row>
    <row r="58" spans="1:12" s="20" customFormat="1" ht="13.5">
      <c r="A58" s="21" t="s">
        <v>193</v>
      </c>
      <c r="B58" s="21"/>
      <c r="C58" s="21"/>
      <c r="D58" s="21"/>
      <c r="E58" s="28">
        <v>0</v>
      </c>
      <c r="F58" s="21"/>
      <c r="G58" s="21"/>
      <c r="H58" s="21"/>
      <c r="I58" s="21"/>
      <c r="J58" s="47"/>
      <c r="K58" s="21"/>
      <c r="L58" s="21"/>
    </row>
    <row r="59" spans="1:12" s="20" customFormat="1" ht="13.5">
      <c r="A59" s="21"/>
      <c r="B59" s="21"/>
      <c r="C59" s="21"/>
      <c r="D59" s="21"/>
      <c r="E59" s="21"/>
      <c r="F59" s="21"/>
      <c r="G59" s="21"/>
      <c r="H59" s="21"/>
      <c r="I59" s="21"/>
      <c r="J59" s="47"/>
      <c r="K59" s="21"/>
      <c r="L59" s="21"/>
    </row>
    <row r="60" spans="1:12" s="20" customFormat="1" ht="13.5">
      <c r="A60" s="21"/>
      <c r="B60" s="21"/>
      <c r="C60" s="21"/>
      <c r="D60" s="21"/>
      <c r="E60" s="21"/>
      <c r="F60" s="21"/>
      <c r="G60" s="21"/>
      <c r="H60" s="21"/>
      <c r="I60" s="21"/>
      <c r="J60" s="47"/>
      <c r="K60" s="21"/>
      <c r="L60" s="21"/>
    </row>
    <row r="61" spans="1:12" s="20" customFormat="1" ht="13.5">
      <c r="A61" s="21" t="s">
        <v>194</v>
      </c>
      <c r="B61" s="21"/>
      <c r="C61" s="21"/>
      <c r="D61" s="21"/>
      <c r="E61" s="21" t="s">
        <v>195</v>
      </c>
      <c r="F61" s="21"/>
      <c r="G61" s="21"/>
      <c r="H61" s="21"/>
      <c r="I61" s="21"/>
      <c r="J61" s="47"/>
      <c r="K61" s="21"/>
      <c r="L61" s="21"/>
    </row>
    <row r="62" spans="1:12" s="20" customFormat="1" ht="13.5">
      <c r="A62" s="21"/>
      <c r="B62" s="21"/>
      <c r="C62" s="21"/>
      <c r="D62" s="21"/>
      <c r="E62" s="21"/>
      <c r="F62" s="21"/>
      <c r="G62" s="21"/>
      <c r="H62" s="21"/>
      <c r="I62" s="21"/>
      <c r="J62" s="47"/>
      <c r="K62" s="21"/>
      <c r="L62" s="21"/>
    </row>
    <row r="63" spans="1:12" s="20" customFormat="1" ht="13.5">
      <c r="A63" s="21"/>
      <c r="B63" s="21"/>
      <c r="C63" s="21"/>
      <c r="D63" s="21"/>
      <c r="E63" s="21"/>
      <c r="F63" s="21"/>
      <c r="G63" s="21"/>
      <c r="H63" s="21"/>
      <c r="I63" s="21"/>
      <c r="J63" s="47"/>
      <c r="K63" s="21"/>
      <c r="L63" s="21"/>
    </row>
    <row r="64" spans="1:12" s="20" customFormat="1" ht="13.5">
      <c r="A64" s="21" t="s">
        <v>196</v>
      </c>
      <c r="B64" s="21"/>
      <c r="C64" s="21"/>
      <c r="D64" s="21"/>
      <c r="E64" s="21" t="s">
        <v>195</v>
      </c>
      <c r="F64" s="21"/>
      <c r="G64" s="21"/>
      <c r="H64" s="21"/>
      <c r="I64" s="21"/>
      <c r="J64" s="47"/>
      <c r="K64" s="21"/>
      <c r="L64" s="21"/>
    </row>
    <row r="65" spans="1:12" s="20" customFormat="1" ht="13.5">
      <c r="A65" s="21"/>
      <c r="B65" s="21"/>
      <c r="C65" s="21"/>
      <c r="D65" s="21"/>
      <c r="E65" s="21"/>
      <c r="F65" s="21"/>
      <c r="G65" s="21"/>
      <c r="H65" s="21"/>
      <c r="I65" s="21"/>
      <c r="J65" s="47"/>
      <c r="K65" s="21"/>
      <c r="L65" s="21"/>
    </row>
    <row r="66" spans="1:12" s="20" customFormat="1" ht="13.5">
      <c r="A66" s="21"/>
      <c r="B66" s="21"/>
      <c r="C66" s="21"/>
      <c r="D66" s="21"/>
      <c r="E66" s="21"/>
      <c r="F66" s="21"/>
      <c r="G66" s="21"/>
      <c r="H66" s="21"/>
      <c r="I66" s="21"/>
      <c r="J66" s="47"/>
      <c r="K66" s="21"/>
      <c r="L66" s="21"/>
    </row>
    <row r="67" spans="1:12" s="20" customFormat="1" ht="13.5">
      <c r="A67" s="21" t="s">
        <v>197</v>
      </c>
      <c r="B67" s="21"/>
      <c r="C67" s="21"/>
      <c r="D67" s="21"/>
      <c r="E67" s="21" t="s">
        <v>195</v>
      </c>
      <c r="F67" s="21"/>
      <c r="G67" s="21"/>
      <c r="H67" s="21"/>
      <c r="I67" s="21"/>
      <c r="J67" s="47"/>
      <c r="K67" s="21"/>
      <c r="L67" s="21"/>
    </row>
    <row r="68" spans="1:12" s="20" customFormat="1" ht="13.5">
      <c r="A68" s="21"/>
      <c r="B68" s="21"/>
      <c r="C68" s="21"/>
      <c r="D68" s="21"/>
      <c r="E68" s="21"/>
      <c r="F68" s="21"/>
      <c r="G68" s="21"/>
      <c r="H68" s="21"/>
      <c r="I68" s="21"/>
      <c r="J68" s="47"/>
      <c r="K68" s="21"/>
      <c r="L68" s="21"/>
    </row>
    <row r="69" spans="1:12" s="20" customFormat="1" ht="13.5">
      <c r="A69" s="21"/>
      <c r="B69" s="21"/>
      <c r="C69" s="21"/>
      <c r="D69" s="21"/>
      <c r="E69" s="21"/>
      <c r="F69" s="21"/>
      <c r="G69" s="21"/>
      <c r="H69" s="21"/>
      <c r="I69" s="21"/>
      <c r="J69" s="47"/>
      <c r="K69" s="21"/>
      <c r="L69" s="21"/>
    </row>
    <row r="70" spans="1:12" s="20" customFormat="1" ht="13.5">
      <c r="A70" s="21" t="s">
        <v>198</v>
      </c>
      <c r="B70" s="21"/>
      <c r="C70" s="21"/>
      <c r="D70" s="21"/>
      <c r="E70" s="28">
        <v>0</v>
      </c>
      <c r="F70" s="21"/>
      <c r="G70" s="21"/>
      <c r="H70" s="21"/>
      <c r="I70" s="21"/>
      <c r="J70" s="47"/>
      <c r="K70" s="21"/>
      <c r="L70" s="21"/>
    </row>
    <row r="71" spans="1:12" s="20" customFormat="1" ht="13.5">
      <c r="A71" s="21"/>
      <c r="B71" s="21"/>
      <c r="C71" s="21"/>
      <c r="D71" s="21"/>
      <c r="E71" s="21"/>
      <c r="F71" s="21"/>
      <c r="G71" s="21"/>
      <c r="H71" s="21"/>
      <c r="I71" s="21"/>
      <c r="J71" s="47"/>
      <c r="K71" s="21"/>
      <c r="L71" s="21"/>
    </row>
    <row r="72" spans="1:12" s="20" customFormat="1" ht="13.5">
      <c r="A72" s="21"/>
      <c r="B72" s="21"/>
      <c r="C72" s="21"/>
      <c r="D72" s="21"/>
      <c r="E72" s="21"/>
      <c r="F72" s="21"/>
      <c r="G72" s="21"/>
      <c r="H72" s="21"/>
      <c r="I72" s="21"/>
      <c r="J72" s="47"/>
      <c r="K72" s="21"/>
      <c r="L72" s="21"/>
    </row>
    <row r="73" spans="1:12" s="20" customFormat="1" ht="13.5">
      <c r="A73" s="21" t="s">
        <v>199</v>
      </c>
      <c r="B73" s="21"/>
      <c r="C73" s="21"/>
      <c r="D73" s="21"/>
      <c r="E73" s="21" t="s">
        <v>195</v>
      </c>
      <c r="F73" s="21"/>
      <c r="G73" s="21"/>
      <c r="H73" s="21"/>
      <c r="I73" s="21"/>
      <c r="J73" s="47"/>
      <c r="K73" s="21"/>
      <c r="L73" s="21"/>
    </row>
    <row r="74" spans="1:12" s="20" customFormat="1" ht="13.5">
      <c r="A74" s="21"/>
      <c r="B74" s="21"/>
      <c r="C74" s="21"/>
      <c r="D74" s="21"/>
      <c r="E74" s="21"/>
      <c r="F74" s="21"/>
      <c r="G74" s="21"/>
      <c r="H74" s="21"/>
      <c r="I74" s="21"/>
      <c r="J74" s="47"/>
      <c r="K74" s="21"/>
      <c r="L74" s="21"/>
    </row>
    <row r="75" spans="1:12" s="20" customFormat="1" ht="13.5">
      <c r="A75" s="21"/>
      <c r="B75" s="21"/>
      <c r="C75" s="21"/>
      <c r="D75" s="21"/>
      <c r="E75" s="21"/>
      <c r="F75" s="21"/>
      <c r="G75" s="21"/>
      <c r="H75" s="21"/>
      <c r="I75" s="21"/>
      <c r="J75" s="47"/>
      <c r="K75" s="21"/>
      <c r="L75" s="21"/>
    </row>
    <row r="76" spans="1:12" s="20" customFormat="1" ht="13.5">
      <c r="A76" s="21"/>
      <c r="B76" s="21" t="s">
        <v>200</v>
      </c>
      <c r="C76" s="21" t="s">
        <v>201</v>
      </c>
      <c r="D76" s="21" t="s">
        <v>202</v>
      </c>
      <c r="E76" s="21"/>
      <c r="F76" s="21"/>
      <c r="G76" s="21"/>
      <c r="H76" s="21"/>
      <c r="I76" s="21"/>
      <c r="J76" s="47" t="s">
        <v>203</v>
      </c>
      <c r="K76" s="21"/>
      <c r="L76" s="21"/>
    </row>
    <row r="77" spans="1:12" s="20" customFormat="1" ht="13.5">
      <c r="A77" s="21"/>
      <c r="B77" s="21"/>
      <c r="C77" s="21"/>
      <c r="D77" s="21"/>
      <c r="E77" s="21"/>
      <c r="F77" s="21"/>
      <c r="G77" s="21"/>
      <c r="H77" s="21"/>
      <c r="I77" s="21"/>
      <c r="J77" s="47"/>
      <c r="K77" s="21"/>
      <c r="L77" s="21"/>
    </row>
    <row r="78" spans="1:12" s="20" customFormat="1" ht="13.5">
      <c r="A78" s="21" t="s">
        <v>204</v>
      </c>
      <c r="B78" s="21"/>
      <c r="C78" s="21"/>
      <c r="D78" s="21"/>
      <c r="E78" s="21"/>
      <c r="F78" s="21"/>
      <c r="G78" s="21" t="s">
        <v>205</v>
      </c>
      <c r="J78" s="48"/>
      <c r="K78" s="21"/>
      <c r="L78" s="21"/>
    </row>
    <row r="86" spans="2:9" ht="13.5">
      <c r="B86" s="7" t="s">
        <v>99</v>
      </c>
      <c r="C86" s="7" t="s">
        <v>56</v>
      </c>
      <c r="D86" s="93" t="s">
        <v>101</v>
      </c>
      <c r="E86" s="93"/>
      <c r="G86"/>
      <c r="H86" s="1" t="s">
        <v>56</v>
      </c>
      <c r="I86" s="1" t="s">
        <v>101</v>
      </c>
    </row>
    <row r="87" spans="2:9" ht="13.5">
      <c r="B87" s="2">
        <f aca="true" t="shared" si="6" ref="B87:B99">RANK(E87,$E$87:$E$102)</f>
        <v>3</v>
      </c>
      <c r="C87" t="s">
        <v>22</v>
      </c>
      <c r="D87" s="2">
        <f>SUMIF(E$42:E$56,C87,I$42:I$56)</f>
        <v>9</v>
      </c>
      <c r="E87" s="8">
        <f>D87+(13/1000000)</f>
        <v>9.000013</v>
      </c>
      <c r="G87">
        <v>1</v>
      </c>
      <c r="H87" t="str">
        <f aca="true" t="shared" si="7" ref="H87:H102">VLOOKUP($G87,$B$87:$D$102,$B$1,0)</f>
        <v>ＴＳＣ</v>
      </c>
      <c r="I87">
        <f aca="true" t="shared" si="8" ref="I87:I102">VLOOKUP($G87,$B$87:$D$102,$C$1,0)</f>
        <v>11</v>
      </c>
    </row>
    <row r="88" spans="2:9" ht="13.5">
      <c r="B88" s="2">
        <f t="shared" si="6"/>
        <v>4</v>
      </c>
      <c r="C88" t="s">
        <v>59</v>
      </c>
      <c r="D88" s="2">
        <f aca="true" t="shared" si="9" ref="D88:D99">SUMIF(E$42:E$56,C88,I$42:I$56)</f>
        <v>8</v>
      </c>
      <c r="E88" s="8">
        <f>D88+(12/1000000)</f>
        <v>8.000012</v>
      </c>
      <c r="G88">
        <v>2</v>
      </c>
      <c r="H88" t="str">
        <f t="shared" si="7"/>
        <v>ﾎﾜｲﾄﾊﾟﾚｯﾄ</v>
      </c>
      <c r="I88">
        <f t="shared" si="8"/>
        <v>10</v>
      </c>
    </row>
    <row r="89" spans="2:9" ht="13.5">
      <c r="B89" s="2">
        <f t="shared" si="6"/>
        <v>6</v>
      </c>
      <c r="C89" t="s">
        <v>6</v>
      </c>
      <c r="D89" s="2">
        <f t="shared" si="9"/>
        <v>0</v>
      </c>
      <c r="E89" s="8">
        <f>D89+(11/1000000)</f>
        <v>1.1E-05</v>
      </c>
      <c r="G89">
        <v>3</v>
      </c>
      <c r="H89" t="str">
        <f t="shared" si="7"/>
        <v>ﾌﾛｲﾃﾞ</v>
      </c>
      <c r="I89">
        <f t="shared" si="8"/>
        <v>9</v>
      </c>
    </row>
    <row r="90" spans="2:9" ht="13.5">
      <c r="B90" s="2">
        <f t="shared" si="6"/>
        <v>7</v>
      </c>
      <c r="C90" t="s">
        <v>8</v>
      </c>
      <c r="D90" s="2">
        <f t="shared" si="9"/>
        <v>0</v>
      </c>
      <c r="E90" s="8">
        <f>D90+(10/1000000)</f>
        <v>1E-05</v>
      </c>
      <c r="G90">
        <v>4</v>
      </c>
      <c r="H90" t="str">
        <f t="shared" si="7"/>
        <v>R&amp;D</v>
      </c>
      <c r="I90">
        <f t="shared" si="8"/>
        <v>8</v>
      </c>
    </row>
    <row r="91" spans="2:9" ht="13.5">
      <c r="B91" s="2">
        <f t="shared" si="6"/>
        <v>8</v>
      </c>
      <c r="C91" t="s">
        <v>57</v>
      </c>
      <c r="D91" s="2">
        <f t="shared" si="9"/>
        <v>0</v>
      </c>
      <c r="E91" s="8">
        <f>D91+(9/1000000)</f>
        <v>9E-06</v>
      </c>
      <c r="G91">
        <v>5</v>
      </c>
      <c r="H91" t="str">
        <f t="shared" si="7"/>
        <v>富士重工</v>
      </c>
      <c r="I91">
        <f t="shared" si="8"/>
        <v>7</v>
      </c>
    </row>
    <row r="92" spans="2:9" ht="13.5">
      <c r="B92" s="2">
        <f t="shared" si="6"/>
        <v>9</v>
      </c>
      <c r="C92" t="s">
        <v>18</v>
      </c>
      <c r="D92" s="2">
        <f t="shared" si="9"/>
        <v>0</v>
      </c>
      <c r="E92" s="8">
        <f>D92+(8/1000000)</f>
        <v>8E-06</v>
      </c>
      <c r="G92">
        <v>6</v>
      </c>
      <c r="H92" t="str">
        <f t="shared" si="7"/>
        <v>東京電力</v>
      </c>
      <c r="I92">
        <f t="shared" si="8"/>
        <v>0</v>
      </c>
    </row>
    <row r="93" spans="2:9" ht="13.5">
      <c r="B93" s="2">
        <f t="shared" si="6"/>
        <v>10</v>
      </c>
      <c r="C93" t="s">
        <v>108</v>
      </c>
      <c r="D93" s="2">
        <f t="shared" si="9"/>
        <v>0</v>
      </c>
      <c r="E93" s="8">
        <f>D93+(7/1000000)</f>
        <v>7E-06</v>
      </c>
      <c r="G93">
        <v>7</v>
      </c>
      <c r="H93" t="str">
        <f t="shared" si="7"/>
        <v>パワー</v>
      </c>
      <c r="I93">
        <f t="shared" si="8"/>
        <v>0</v>
      </c>
    </row>
    <row r="94" spans="2:9" ht="13.5">
      <c r="B94" s="2">
        <f t="shared" si="6"/>
        <v>11</v>
      </c>
      <c r="C94" t="s">
        <v>9</v>
      </c>
      <c r="D94" s="2">
        <f t="shared" si="9"/>
        <v>0</v>
      </c>
      <c r="E94" s="8">
        <f>D94+(4/1000000)</f>
        <v>4E-06</v>
      </c>
      <c r="G94">
        <v>8</v>
      </c>
      <c r="H94" t="str">
        <f t="shared" si="7"/>
        <v>宇都宮</v>
      </c>
      <c r="I94">
        <f t="shared" si="8"/>
        <v>0</v>
      </c>
    </row>
    <row r="95" spans="2:9" ht="13.5">
      <c r="B95" s="2">
        <f t="shared" si="6"/>
        <v>5</v>
      </c>
      <c r="C95" t="s">
        <v>19</v>
      </c>
      <c r="D95" s="2">
        <f>SUMIF(E$42:E$56,C95,I$42:I$56)</f>
        <v>7</v>
      </c>
      <c r="E95" s="8">
        <f>D95+(3/1000000)</f>
        <v>7.000003</v>
      </c>
      <c r="G95">
        <v>9</v>
      </c>
      <c r="H95" t="str">
        <f t="shared" si="7"/>
        <v>県庁</v>
      </c>
      <c r="I95">
        <f t="shared" si="8"/>
        <v>0</v>
      </c>
    </row>
    <row r="96" spans="2:9" ht="13.5">
      <c r="B96" s="2">
        <f t="shared" si="6"/>
        <v>12</v>
      </c>
      <c r="C96" t="s">
        <v>111</v>
      </c>
      <c r="D96" s="2">
        <f>SUMIF(E$42:E$56,C96,I$42:I$56)</f>
        <v>0</v>
      </c>
      <c r="E96" s="8">
        <f>D96+(2/1000000)</f>
        <v>2E-06</v>
      </c>
      <c r="G96">
        <v>10</v>
      </c>
      <c r="H96" t="str">
        <f t="shared" si="7"/>
        <v>ｼｬﾛｰﾑ</v>
      </c>
      <c r="I96">
        <f t="shared" si="8"/>
        <v>0</v>
      </c>
    </row>
    <row r="97" spans="2:9" ht="13.5">
      <c r="B97" s="2">
        <f t="shared" si="6"/>
        <v>2</v>
      </c>
      <c r="C97" t="s">
        <v>11</v>
      </c>
      <c r="D97" s="2">
        <f>SUMIF(E$42:E$56,C97,I$42:I$56)</f>
        <v>10</v>
      </c>
      <c r="E97" s="8">
        <f>D97+(1/1000000)</f>
        <v>10.000001</v>
      </c>
      <c r="G97">
        <v>11</v>
      </c>
      <c r="H97" t="str">
        <f t="shared" si="7"/>
        <v>KS</v>
      </c>
      <c r="I97">
        <f t="shared" si="8"/>
        <v>0</v>
      </c>
    </row>
    <row r="98" spans="2:9" ht="13.5">
      <c r="B98" s="2">
        <f t="shared" si="6"/>
        <v>13</v>
      </c>
      <c r="C98" t="s">
        <v>58</v>
      </c>
      <c r="D98" s="2">
        <f t="shared" si="9"/>
        <v>0</v>
      </c>
      <c r="E98" s="8">
        <f>D98+(0.9/1000000)</f>
        <v>9.000000000000001E-07</v>
      </c>
      <c r="G98">
        <v>12</v>
      </c>
      <c r="H98" t="str">
        <f t="shared" si="7"/>
        <v>ジュニア</v>
      </c>
      <c r="I98">
        <f t="shared" si="8"/>
        <v>0</v>
      </c>
    </row>
    <row r="99" spans="2:9" ht="13.5">
      <c r="B99" s="2">
        <f t="shared" si="6"/>
        <v>14</v>
      </c>
      <c r="C99" t="s">
        <v>110</v>
      </c>
      <c r="D99" s="2">
        <f t="shared" si="9"/>
        <v>0</v>
      </c>
      <c r="E99" s="8">
        <f>D99+(0.8/1000000)</f>
        <v>8.000000000000001E-07</v>
      </c>
      <c r="G99">
        <v>13</v>
      </c>
      <c r="H99" t="str">
        <f t="shared" si="7"/>
        <v>市役所</v>
      </c>
      <c r="I99">
        <f t="shared" si="8"/>
        <v>0</v>
      </c>
    </row>
    <row r="100" spans="2:9" ht="13.5">
      <c r="B100" s="2">
        <f>RANK(E100,$E$87:$E$102)</f>
        <v>15</v>
      </c>
      <c r="C100" t="s">
        <v>13</v>
      </c>
      <c r="D100" s="2">
        <f>SUMIF(E$42:E$56,C100,I$42:I$56)</f>
        <v>0</v>
      </c>
      <c r="E100" s="8">
        <f>D100+(0.7/1000000)</f>
        <v>7E-07</v>
      </c>
      <c r="G100">
        <v>14</v>
      </c>
      <c r="H100" t="str">
        <f t="shared" si="7"/>
        <v>ﾊﾟﾝｻｰ</v>
      </c>
      <c r="I100">
        <f t="shared" si="8"/>
        <v>0</v>
      </c>
    </row>
    <row r="101" spans="2:9" ht="13.5">
      <c r="B101" s="2">
        <f>RANK(E101,$E$87:$E$102)</f>
        <v>1</v>
      </c>
      <c r="C101" t="s">
        <v>316</v>
      </c>
      <c r="D101" s="2">
        <f>SUMIF(E$42:E$56,C101,I$42:I$56)</f>
        <v>11</v>
      </c>
      <c r="E101" s="8">
        <f>D101+(0.6/1000000)</f>
        <v>11.0000006</v>
      </c>
      <c r="G101">
        <v>15</v>
      </c>
      <c r="H101" t="str">
        <f t="shared" si="7"/>
        <v>ｼｽﾃｨｰﾅ</v>
      </c>
      <c r="I101">
        <f t="shared" si="8"/>
        <v>0</v>
      </c>
    </row>
    <row r="102" spans="2:9" ht="13.5">
      <c r="B102" s="2">
        <f>RANK(E102,$E$87:$E$102)</f>
        <v>16</v>
      </c>
      <c r="C102" t="s">
        <v>328</v>
      </c>
      <c r="D102" s="2">
        <f>SUMIF(E$42:E$56,C102,I$42:I$56)</f>
        <v>0</v>
      </c>
      <c r="E102" s="8">
        <f>D102+(0.5/1000000)</f>
        <v>5E-07</v>
      </c>
      <c r="G102">
        <v>16</v>
      </c>
      <c r="H102" t="str">
        <f t="shared" si="7"/>
        <v>ＩＣＩ</v>
      </c>
      <c r="I102">
        <f t="shared" si="8"/>
        <v>0</v>
      </c>
    </row>
    <row r="103" spans="4:9" ht="13.5">
      <c r="D103" s="2">
        <f>SUM(D87:D102)</f>
        <v>45</v>
      </c>
      <c r="I103" s="2">
        <f>SUM(I87:I102)</f>
        <v>45</v>
      </c>
    </row>
  </sheetData>
  <mergeCells count="20">
    <mergeCell ref="H32:I32"/>
    <mergeCell ref="H33:I33"/>
    <mergeCell ref="H34:I34"/>
    <mergeCell ref="A38:D38"/>
    <mergeCell ref="D33:E33"/>
    <mergeCell ref="D34:E34"/>
    <mergeCell ref="H30:I30"/>
    <mergeCell ref="H31:I31"/>
    <mergeCell ref="D29:E29"/>
    <mergeCell ref="H29:I29"/>
    <mergeCell ref="F29:G29"/>
    <mergeCell ref="D86:E86"/>
    <mergeCell ref="A30:B30"/>
    <mergeCell ref="D30:E30"/>
    <mergeCell ref="D31:E31"/>
    <mergeCell ref="D32:E32"/>
    <mergeCell ref="A21:I21"/>
    <mergeCell ref="A22:B22"/>
    <mergeCell ref="A28:B28"/>
    <mergeCell ref="A29:C29"/>
  </mergeCells>
  <printOptions/>
  <pageMargins left="0.34" right="0.25" top="0.45" bottom="0.48" header="0.43" footer="0.4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L119"/>
  <sheetViews>
    <sheetView workbookViewId="0" topLeftCell="A34">
      <selection activeCell="A46" sqref="A46:I46"/>
    </sheetView>
  </sheetViews>
  <sheetFormatPr defaultColWidth="9.00390625" defaultRowHeight="13.5"/>
  <cols>
    <col min="1" max="1" width="9.00390625" style="2" customWidth="1"/>
    <col min="2" max="2" width="5.50390625" style="2" customWidth="1"/>
    <col min="3" max="3" width="11.75390625" style="2" customWidth="1"/>
    <col min="4" max="4" width="5.00390625" style="2" customWidth="1"/>
    <col min="5" max="5" width="10.75390625" style="2" customWidth="1"/>
    <col min="6" max="6" width="12.875" style="2" customWidth="1"/>
    <col min="7" max="7" width="12.75390625" style="2" customWidth="1"/>
    <col min="8" max="8" width="12.625" style="2" customWidth="1"/>
    <col min="9" max="9" width="8.00390625" style="2" customWidth="1"/>
    <col min="10" max="10" width="8.125" style="43" customWidth="1"/>
    <col min="11" max="11" width="8.25390625" style="2" customWidth="1"/>
    <col min="12" max="16384" width="9.00390625" style="2" customWidth="1"/>
  </cols>
  <sheetData>
    <row r="1" spans="1:8" ht="13.5">
      <c r="A1" s="2" t="s">
        <v>112</v>
      </c>
      <c r="B1" s="11">
        <v>2</v>
      </c>
      <c r="C1" s="11">
        <v>3</v>
      </c>
      <c r="D1" s="11">
        <v>4</v>
      </c>
      <c r="E1" s="11">
        <v>5</v>
      </c>
      <c r="F1" s="11">
        <v>6</v>
      </c>
      <c r="G1" s="11">
        <v>7</v>
      </c>
      <c r="H1" s="11">
        <v>8</v>
      </c>
    </row>
    <row r="2" spans="1:11" ht="13.5">
      <c r="A2" s="2" t="s">
        <v>100</v>
      </c>
      <c r="B2" s="2" t="s">
        <v>113</v>
      </c>
      <c r="C2" s="2" t="s">
        <v>1</v>
      </c>
      <c r="D2" s="2" t="s">
        <v>2</v>
      </c>
      <c r="E2" s="2" t="s">
        <v>3</v>
      </c>
      <c r="F2" s="2" t="s">
        <v>93</v>
      </c>
      <c r="G2" s="2" t="s">
        <v>94</v>
      </c>
      <c r="H2" s="2" t="s">
        <v>95</v>
      </c>
      <c r="K2" s="2" t="s">
        <v>217</v>
      </c>
    </row>
    <row r="3" spans="6:12" ht="14.25" thickBot="1">
      <c r="F3" s="2" t="s">
        <v>216</v>
      </c>
      <c r="I3" s="2" t="s">
        <v>4</v>
      </c>
      <c r="K3" s="2" t="s">
        <v>222</v>
      </c>
      <c r="L3" s="2" t="s">
        <v>223</v>
      </c>
    </row>
    <row r="4" spans="1:12" ht="13.5">
      <c r="A4" s="5">
        <f aca="true" t="shared" si="0" ref="A4:A35">RANK(J4,J$4:J$35,1)</f>
        <v>7</v>
      </c>
      <c r="B4" s="2">
        <v>107</v>
      </c>
      <c r="C4" s="2" t="s">
        <v>23</v>
      </c>
      <c r="D4" s="2">
        <v>39</v>
      </c>
      <c r="E4" s="2" t="s">
        <v>22</v>
      </c>
      <c r="F4" s="34">
        <v>0.0005640046296296296</v>
      </c>
      <c r="G4" s="34">
        <v>0.0007164351851851853</v>
      </c>
      <c r="H4" s="4">
        <f>F4+G4</f>
        <v>0.001280439814814815</v>
      </c>
      <c r="I4" s="31">
        <f>H4+((1000-B4)/100000000000000)</f>
        <v>0.001280439823744815</v>
      </c>
      <c r="J4" s="44">
        <f>IF(I4&gt;0.0001,H4+(100-B4)/100000000000,"")</f>
        <v>0.001280439744814815</v>
      </c>
      <c r="K4" s="37"/>
      <c r="L4" s="37"/>
    </row>
    <row r="5" spans="1:12" ht="13.5">
      <c r="A5" s="5">
        <f t="shared" si="0"/>
        <v>2</v>
      </c>
      <c r="B5" s="2">
        <v>108</v>
      </c>
      <c r="C5" s="2" t="s">
        <v>276</v>
      </c>
      <c r="D5" s="2">
        <v>33</v>
      </c>
      <c r="E5" s="2" t="s">
        <v>61</v>
      </c>
      <c r="F5" s="35">
        <v>0.0005207175925925926</v>
      </c>
      <c r="G5" s="35">
        <v>0.0006018518518518519</v>
      </c>
      <c r="H5" s="4">
        <f>F5+G5</f>
        <v>0.0011225694444444445</v>
      </c>
      <c r="I5" s="9">
        <f>H5+((1000-B5)/100000000000000)</f>
        <v>0.0011225694533644444</v>
      </c>
      <c r="J5" s="44">
        <f>IF(I5&gt;0.0001,H5+(100-B5)/100000000000,"")</f>
        <v>0.0011225693644444446</v>
      </c>
      <c r="K5" s="38"/>
      <c r="L5" s="38"/>
    </row>
    <row r="6" spans="1:12" ht="13.5">
      <c r="A6" s="5">
        <f t="shared" si="0"/>
        <v>10</v>
      </c>
      <c r="B6" s="2">
        <v>109</v>
      </c>
      <c r="C6" s="2" t="s">
        <v>16</v>
      </c>
      <c r="D6" s="2">
        <v>35</v>
      </c>
      <c r="E6" s="2" t="s">
        <v>8</v>
      </c>
      <c r="F6" s="35">
        <v>0.000619212962962963</v>
      </c>
      <c r="G6" s="35">
        <v>0.0007043981481481481</v>
      </c>
      <c r="H6" s="4">
        <f>F6+G6</f>
        <v>0.0013236111111111111</v>
      </c>
      <c r="I6" s="9">
        <f aca="true" t="shared" si="1" ref="I6:I35">H6+((1000-B6)/100000000000000)</f>
        <v>0.001323611120021111</v>
      </c>
      <c r="J6" s="44">
        <f>IF(I6&gt;0.0001,H6+(100-B6)/100000000000,"")</f>
        <v>0.001323611021111111</v>
      </c>
      <c r="K6" s="38"/>
      <c r="L6" s="38"/>
    </row>
    <row r="7" spans="1:12" ht="13.5">
      <c r="A7" s="5">
        <f t="shared" si="0"/>
        <v>8</v>
      </c>
      <c r="B7" s="2">
        <v>110</v>
      </c>
      <c r="C7" s="2" t="s">
        <v>21</v>
      </c>
      <c r="D7" s="2">
        <v>39</v>
      </c>
      <c r="E7" s="2" t="s">
        <v>9</v>
      </c>
      <c r="F7" s="35">
        <v>0.0005916666666666667</v>
      </c>
      <c r="G7" s="35">
        <v>0.0006920138888888888</v>
      </c>
      <c r="H7" s="4">
        <f>F7+G7</f>
        <v>0.0012836805555555555</v>
      </c>
      <c r="I7" s="9">
        <f t="shared" si="1"/>
        <v>0.0012836805644555556</v>
      </c>
      <c r="J7" s="44">
        <f>IF(I7&gt;0.0001,H7+(100-B7)/100000000000,"")</f>
        <v>0.0012836804555555555</v>
      </c>
      <c r="K7" s="38"/>
      <c r="L7" s="38"/>
    </row>
    <row r="8" spans="1:12" ht="13.5">
      <c r="A8" s="5">
        <f t="shared" si="0"/>
        <v>4</v>
      </c>
      <c r="B8" s="2">
        <v>111</v>
      </c>
      <c r="C8" s="2" t="s">
        <v>88</v>
      </c>
      <c r="D8" s="2">
        <v>34</v>
      </c>
      <c r="E8" s="2" t="s">
        <v>86</v>
      </c>
      <c r="F8" s="35">
        <v>0.0005510416666666666</v>
      </c>
      <c r="G8" s="35">
        <v>0.0006674768518518518</v>
      </c>
      <c r="H8" s="4">
        <f>F8+G8</f>
        <v>0.0012185185185185185</v>
      </c>
      <c r="I8" s="9">
        <f t="shared" si="1"/>
        <v>0.0012185185274085186</v>
      </c>
      <c r="J8" s="44">
        <f>IF(I8&gt;0.0001,H8+(100-B8)/100000000000,"")</f>
        <v>0.0012185184085185185</v>
      </c>
      <c r="K8" s="38"/>
      <c r="L8" s="38"/>
    </row>
    <row r="9" spans="1:12" ht="13.5">
      <c r="A9" s="5" t="e">
        <f t="shared" si="0"/>
        <v>#VALUE!</v>
      </c>
      <c r="B9" s="2">
        <v>112</v>
      </c>
      <c r="C9" s="2" t="s">
        <v>277</v>
      </c>
      <c r="D9" s="2">
        <v>37</v>
      </c>
      <c r="E9" s="2" t="s">
        <v>81</v>
      </c>
      <c r="F9" s="35"/>
      <c r="G9" s="35"/>
      <c r="H9" s="4">
        <f aca="true" t="shared" si="2" ref="H9:H33">F9+G9</f>
        <v>0</v>
      </c>
      <c r="I9" s="9">
        <f t="shared" si="1"/>
        <v>8.88E-12</v>
      </c>
      <c r="J9" s="44">
        <f aca="true" t="shared" si="3" ref="J9:J35">IF(I9&gt;0.0001,H9+(100-B9)/100000000000,"")</f>
      </c>
      <c r="K9" s="35" t="s">
        <v>324</v>
      </c>
      <c r="L9" s="38"/>
    </row>
    <row r="10" spans="1:12" ht="13.5">
      <c r="A10" s="5" t="e">
        <f t="shared" si="0"/>
        <v>#VALUE!</v>
      </c>
      <c r="B10" s="2">
        <v>113</v>
      </c>
      <c r="C10" s="2" t="s">
        <v>278</v>
      </c>
      <c r="D10" s="2">
        <v>35</v>
      </c>
      <c r="E10" s="2" t="s">
        <v>109</v>
      </c>
      <c r="F10" s="35"/>
      <c r="G10" s="35"/>
      <c r="H10" s="4">
        <f t="shared" si="2"/>
        <v>0</v>
      </c>
      <c r="I10" s="9">
        <f t="shared" si="1"/>
        <v>8.87E-12</v>
      </c>
      <c r="J10" s="44">
        <f t="shared" si="3"/>
      </c>
      <c r="K10" s="35" t="s">
        <v>318</v>
      </c>
      <c r="L10" s="38"/>
    </row>
    <row r="11" spans="1:12" ht="13.5">
      <c r="A11" s="5">
        <f t="shared" si="0"/>
        <v>9</v>
      </c>
      <c r="B11" s="2">
        <v>114</v>
      </c>
      <c r="C11" s="2" t="s">
        <v>14</v>
      </c>
      <c r="D11" s="2">
        <v>39</v>
      </c>
      <c r="E11" s="2" t="s">
        <v>13</v>
      </c>
      <c r="F11" s="35">
        <v>0.0005903935185185185</v>
      </c>
      <c r="G11" s="35">
        <v>0.000705787037037037</v>
      </c>
      <c r="H11" s="4">
        <f t="shared" si="2"/>
        <v>0.0012961805555555556</v>
      </c>
      <c r="I11" s="9">
        <f t="shared" si="1"/>
        <v>0.0012961805644155556</v>
      </c>
      <c r="J11" s="44">
        <f t="shared" si="3"/>
        <v>0.0012961804155555555</v>
      </c>
      <c r="K11" s="38"/>
      <c r="L11" s="38"/>
    </row>
    <row r="12" spans="1:12" ht="13.5">
      <c r="A12" s="5">
        <f t="shared" si="0"/>
        <v>1</v>
      </c>
      <c r="B12" s="2">
        <v>115</v>
      </c>
      <c r="C12" s="2" t="s">
        <v>279</v>
      </c>
      <c r="D12" s="2">
        <v>35</v>
      </c>
      <c r="E12" s="2" t="s">
        <v>262</v>
      </c>
      <c r="F12" s="35">
        <v>0.0004987268518518519</v>
      </c>
      <c r="G12" s="35">
        <v>0.0005979166666666666</v>
      </c>
      <c r="H12" s="4">
        <f t="shared" si="2"/>
        <v>0.0010966435185185185</v>
      </c>
      <c r="I12" s="9">
        <f t="shared" si="1"/>
        <v>0.0010966435273685184</v>
      </c>
      <c r="J12" s="44">
        <f t="shared" si="3"/>
        <v>0.0010966433685185184</v>
      </c>
      <c r="K12" s="38"/>
      <c r="L12" s="38"/>
    </row>
    <row r="13" spans="1:12" ht="13.5">
      <c r="A13" s="5">
        <f t="shared" si="0"/>
        <v>14</v>
      </c>
      <c r="B13" s="2">
        <v>116</v>
      </c>
      <c r="C13" s="2" t="s">
        <v>24</v>
      </c>
      <c r="D13" s="2">
        <v>38</v>
      </c>
      <c r="E13" s="2" t="s">
        <v>22</v>
      </c>
      <c r="F13" s="35">
        <v>0.0007394675925925927</v>
      </c>
      <c r="G13" s="35">
        <v>0.0014606481481481482</v>
      </c>
      <c r="H13" s="4">
        <f t="shared" si="2"/>
        <v>0.0022001157407407408</v>
      </c>
      <c r="I13" s="9">
        <f t="shared" si="1"/>
        <v>0.0022001157495807407</v>
      </c>
      <c r="J13" s="44">
        <f t="shared" si="3"/>
        <v>0.002200115580740741</v>
      </c>
      <c r="K13" s="38"/>
      <c r="L13" s="38"/>
    </row>
    <row r="14" spans="1:12" ht="13.5">
      <c r="A14" s="5">
        <f t="shared" si="0"/>
        <v>11</v>
      </c>
      <c r="B14" s="2">
        <v>117</v>
      </c>
      <c r="C14" s="2" t="s">
        <v>17</v>
      </c>
      <c r="D14" s="2">
        <v>35</v>
      </c>
      <c r="E14" s="2" t="s">
        <v>8</v>
      </c>
      <c r="F14" s="35">
        <v>0.0006843750000000001</v>
      </c>
      <c r="G14" s="35">
        <v>0.0008047453703703705</v>
      </c>
      <c r="H14" s="4">
        <f t="shared" si="2"/>
        <v>0.0014891203703703707</v>
      </c>
      <c r="I14" s="9">
        <f t="shared" si="1"/>
        <v>0.0014891203792003708</v>
      </c>
      <c r="J14" s="44">
        <f t="shared" si="3"/>
        <v>0.0014891202003703707</v>
      </c>
      <c r="K14" s="38"/>
      <c r="L14" s="38"/>
    </row>
    <row r="15" spans="1:12" ht="13.5">
      <c r="A15" s="5" t="e">
        <f t="shared" si="0"/>
        <v>#VALUE!</v>
      </c>
      <c r="B15" s="2">
        <v>118</v>
      </c>
      <c r="C15" s="2" t="s">
        <v>20</v>
      </c>
      <c r="D15" s="2">
        <v>35</v>
      </c>
      <c r="E15" s="2" t="s">
        <v>9</v>
      </c>
      <c r="F15" s="35"/>
      <c r="G15" s="35"/>
      <c r="H15" s="4">
        <f t="shared" si="2"/>
        <v>0</v>
      </c>
      <c r="I15" s="9">
        <f t="shared" si="1"/>
        <v>8.82E-12</v>
      </c>
      <c r="J15" s="44">
        <f t="shared" si="3"/>
      </c>
      <c r="K15" s="38" t="s">
        <v>318</v>
      </c>
      <c r="L15" s="38"/>
    </row>
    <row r="16" spans="1:12" ht="13.5">
      <c r="A16" s="5">
        <f t="shared" si="0"/>
        <v>3</v>
      </c>
      <c r="B16" s="2">
        <v>119</v>
      </c>
      <c r="C16" s="2" t="s">
        <v>320</v>
      </c>
      <c r="D16" s="2">
        <v>35</v>
      </c>
      <c r="E16" s="2" t="s">
        <v>321</v>
      </c>
      <c r="F16" s="35">
        <v>0.0005569444444444444</v>
      </c>
      <c r="G16" s="35">
        <v>0.0006355324074074074</v>
      </c>
      <c r="H16" s="4">
        <f t="shared" si="2"/>
        <v>0.0011924768518518517</v>
      </c>
      <c r="I16" s="9">
        <f t="shared" si="1"/>
        <v>0.0011924768606618517</v>
      </c>
      <c r="J16" s="44">
        <f t="shared" si="3"/>
        <v>0.0011924766618518516</v>
      </c>
      <c r="K16" s="38"/>
      <c r="L16" s="38"/>
    </row>
    <row r="17" spans="1:12" ht="13.5">
      <c r="A17" s="5">
        <f t="shared" si="0"/>
        <v>15</v>
      </c>
      <c r="B17" s="2">
        <v>120</v>
      </c>
      <c r="C17" s="2" t="s">
        <v>280</v>
      </c>
      <c r="D17" s="2">
        <v>30</v>
      </c>
      <c r="E17" s="2" t="s">
        <v>109</v>
      </c>
      <c r="F17" s="35">
        <v>0.0016369212962962963</v>
      </c>
      <c r="G17" s="35">
        <v>0.0007980324074074075</v>
      </c>
      <c r="H17" s="4">
        <f t="shared" si="2"/>
        <v>0.002434953703703704</v>
      </c>
      <c r="I17" s="9">
        <f t="shared" si="1"/>
        <v>0.0024349537125037037</v>
      </c>
      <c r="J17" s="44">
        <f t="shared" si="3"/>
        <v>0.002434953503703704</v>
      </c>
      <c r="K17" s="38"/>
      <c r="L17" s="38"/>
    </row>
    <row r="18" spans="1:12" ht="13.5">
      <c r="A18" s="5">
        <f t="shared" si="0"/>
        <v>6</v>
      </c>
      <c r="B18" s="2">
        <v>121</v>
      </c>
      <c r="C18" s="2" t="s">
        <v>15</v>
      </c>
      <c r="D18" s="2">
        <v>36</v>
      </c>
      <c r="E18" s="2" t="s">
        <v>13</v>
      </c>
      <c r="F18" s="35">
        <v>0.0005740740740740741</v>
      </c>
      <c r="G18" s="35">
        <v>0.0006893518518518519</v>
      </c>
      <c r="H18" s="4">
        <f t="shared" si="2"/>
        <v>0.001263425925925926</v>
      </c>
      <c r="I18" s="9">
        <f t="shared" si="1"/>
        <v>0.001263425934715926</v>
      </c>
      <c r="J18" s="44">
        <f t="shared" si="3"/>
        <v>0.001263425715925926</v>
      </c>
      <c r="K18" s="38"/>
      <c r="L18" s="38"/>
    </row>
    <row r="19" spans="1:12" ht="13.5">
      <c r="A19" s="5" t="e">
        <f t="shared" si="0"/>
        <v>#VALUE!</v>
      </c>
      <c r="B19" s="2">
        <v>122</v>
      </c>
      <c r="C19" s="2" t="s">
        <v>25</v>
      </c>
      <c r="D19" s="2">
        <v>36</v>
      </c>
      <c r="E19" s="2" t="s">
        <v>22</v>
      </c>
      <c r="F19" s="35"/>
      <c r="G19" s="35"/>
      <c r="H19" s="4">
        <f t="shared" si="2"/>
        <v>0</v>
      </c>
      <c r="I19" s="9">
        <f t="shared" si="1"/>
        <v>8.78E-12</v>
      </c>
      <c r="J19" s="44">
        <f t="shared" si="3"/>
      </c>
      <c r="K19" s="38" t="s">
        <v>318</v>
      </c>
      <c r="L19" s="38"/>
    </row>
    <row r="20" spans="1:12" ht="13.5">
      <c r="A20" s="5">
        <f t="shared" si="0"/>
        <v>5</v>
      </c>
      <c r="B20" s="2">
        <v>123</v>
      </c>
      <c r="C20" s="2" t="s">
        <v>89</v>
      </c>
      <c r="D20" s="2">
        <v>35</v>
      </c>
      <c r="E20" s="2" t="s">
        <v>86</v>
      </c>
      <c r="F20" s="35">
        <v>0.0005673611111111111</v>
      </c>
      <c r="G20" s="35">
        <v>0.0006859953703703703</v>
      </c>
      <c r="H20" s="4">
        <f t="shared" si="2"/>
        <v>0.0012533564814814816</v>
      </c>
      <c r="I20" s="9">
        <f t="shared" si="1"/>
        <v>0.0012533564902514815</v>
      </c>
      <c r="J20" s="44">
        <f t="shared" si="3"/>
        <v>0.0012533562514814816</v>
      </c>
      <c r="K20" s="38"/>
      <c r="L20" s="38"/>
    </row>
    <row r="21" spans="1:12" ht="13.5">
      <c r="A21" s="5" t="e">
        <f t="shared" si="0"/>
        <v>#VALUE!</v>
      </c>
      <c r="B21" s="2">
        <v>124</v>
      </c>
      <c r="C21" s="2" t="s">
        <v>122</v>
      </c>
      <c r="D21" s="2">
        <v>32</v>
      </c>
      <c r="E21" s="2" t="s">
        <v>123</v>
      </c>
      <c r="F21" s="35"/>
      <c r="G21" s="35"/>
      <c r="H21" s="4">
        <f t="shared" si="2"/>
        <v>0</v>
      </c>
      <c r="I21" s="9">
        <f t="shared" si="1"/>
        <v>8.76E-12</v>
      </c>
      <c r="J21" s="44">
        <f t="shared" si="3"/>
      </c>
      <c r="K21" s="38" t="s">
        <v>318</v>
      </c>
      <c r="L21" s="38"/>
    </row>
    <row r="22" spans="1:12" ht="13.5">
      <c r="A22" s="5">
        <f t="shared" si="0"/>
        <v>12</v>
      </c>
      <c r="B22" s="2">
        <v>125</v>
      </c>
      <c r="C22" s="2" t="s">
        <v>281</v>
      </c>
      <c r="D22" s="2">
        <v>36</v>
      </c>
      <c r="E22" s="2" t="s">
        <v>109</v>
      </c>
      <c r="F22" s="35">
        <v>0.0006208333333333334</v>
      </c>
      <c r="G22" s="35">
        <v>0.0008899305555555556</v>
      </c>
      <c r="H22" s="4">
        <f t="shared" si="2"/>
        <v>0.001510763888888889</v>
      </c>
      <c r="I22" s="9">
        <f t="shared" si="1"/>
        <v>0.001510763897638889</v>
      </c>
      <c r="J22" s="44">
        <f t="shared" si="3"/>
        <v>0.0015107636388888889</v>
      </c>
      <c r="K22" s="38"/>
      <c r="L22" s="38"/>
    </row>
    <row r="23" spans="1:12" ht="13.5">
      <c r="A23" s="5">
        <f t="shared" si="0"/>
        <v>13</v>
      </c>
      <c r="B23" s="2">
        <v>142</v>
      </c>
      <c r="C23" s="2" t="s">
        <v>385</v>
      </c>
      <c r="D23" s="2">
        <v>35</v>
      </c>
      <c r="E23" s="2" t="s">
        <v>323</v>
      </c>
      <c r="F23" s="35">
        <v>0.0008734953703703704</v>
      </c>
      <c r="G23" s="35">
        <v>0.0007438657407407407</v>
      </c>
      <c r="H23" s="4">
        <f t="shared" si="2"/>
        <v>0.001617361111111111</v>
      </c>
      <c r="I23" s="9">
        <f t="shared" si="1"/>
        <v>0.001617361119691111</v>
      </c>
      <c r="J23" s="44">
        <f t="shared" si="3"/>
        <v>0.001617360691111111</v>
      </c>
      <c r="K23" s="38"/>
      <c r="L23" s="38"/>
    </row>
    <row r="24" spans="1:12" ht="13.5">
      <c r="A24" s="5" t="e">
        <f t="shared" si="0"/>
        <v>#VALUE!</v>
      </c>
      <c r="F24" s="35"/>
      <c r="G24" s="35"/>
      <c r="H24" s="4">
        <f t="shared" si="2"/>
        <v>0</v>
      </c>
      <c r="I24" s="9">
        <f t="shared" si="1"/>
        <v>1E-11</v>
      </c>
      <c r="J24" s="44">
        <f t="shared" si="3"/>
      </c>
      <c r="K24" s="38"/>
      <c r="L24" s="38"/>
    </row>
    <row r="25" spans="1:12" ht="13.5">
      <c r="A25" s="5" t="e">
        <f t="shared" si="0"/>
        <v>#VALUE!</v>
      </c>
      <c r="F25" s="35"/>
      <c r="G25" s="35"/>
      <c r="H25" s="4">
        <f t="shared" si="2"/>
        <v>0</v>
      </c>
      <c r="I25" s="9">
        <f t="shared" si="1"/>
        <v>1E-11</v>
      </c>
      <c r="J25" s="44">
        <f t="shared" si="3"/>
      </c>
      <c r="K25" s="38"/>
      <c r="L25" s="38"/>
    </row>
    <row r="26" spans="1:12" ht="13.5">
      <c r="A26" s="5" t="e">
        <f t="shared" si="0"/>
        <v>#VALUE!</v>
      </c>
      <c r="F26" s="35"/>
      <c r="G26" s="35"/>
      <c r="H26" s="4">
        <f t="shared" si="2"/>
        <v>0</v>
      </c>
      <c r="I26" s="9">
        <f t="shared" si="1"/>
        <v>1E-11</v>
      </c>
      <c r="J26" s="44">
        <f t="shared" si="3"/>
      </c>
      <c r="K26" s="38"/>
      <c r="L26" s="38"/>
    </row>
    <row r="27" spans="1:12" ht="13.5">
      <c r="A27" s="5" t="e">
        <f t="shared" si="0"/>
        <v>#VALUE!</v>
      </c>
      <c r="F27" s="35"/>
      <c r="G27" s="35"/>
      <c r="H27" s="4">
        <f t="shared" si="2"/>
        <v>0</v>
      </c>
      <c r="I27" s="9">
        <f t="shared" si="1"/>
        <v>1E-11</v>
      </c>
      <c r="J27" s="44">
        <f t="shared" si="3"/>
      </c>
      <c r="K27" s="38"/>
      <c r="L27" s="38"/>
    </row>
    <row r="28" spans="1:12" ht="13.5">
      <c r="A28" s="5" t="e">
        <f t="shared" si="0"/>
        <v>#VALUE!</v>
      </c>
      <c r="F28" s="35"/>
      <c r="G28" s="35"/>
      <c r="H28" s="4">
        <f t="shared" si="2"/>
        <v>0</v>
      </c>
      <c r="I28" s="9">
        <f t="shared" si="1"/>
        <v>1E-11</v>
      </c>
      <c r="J28" s="44">
        <f t="shared" si="3"/>
      </c>
      <c r="K28" s="38"/>
      <c r="L28" s="38"/>
    </row>
    <row r="29" spans="1:12" ht="13.5">
      <c r="A29" s="5" t="e">
        <f t="shared" si="0"/>
        <v>#VALUE!</v>
      </c>
      <c r="F29" s="35"/>
      <c r="G29" s="35"/>
      <c r="H29" s="4">
        <f t="shared" si="2"/>
        <v>0</v>
      </c>
      <c r="I29" s="9">
        <f t="shared" si="1"/>
        <v>1E-11</v>
      </c>
      <c r="J29" s="44">
        <f t="shared" si="3"/>
      </c>
      <c r="K29" s="38"/>
      <c r="L29" s="38"/>
    </row>
    <row r="30" spans="1:12" ht="13.5">
      <c r="A30" s="5" t="e">
        <f t="shared" si="0"/>
        <v>#VALUE!</v>
      </c>
      <c r="F30" s="35"/>
      <c r="G30" s="35"/>
      <c r="H30" s="4">
        <f t="shared" si="2"/>
        <v>0</v>
      </c>
      <c r="I30" s="9">
        <f t="shared" si="1"/>
        <v>1E-11</v>
      </c>
      <c r="J30" s="44">
        <f t="shared" si="3"/>
      </c>
      <c r="K30" s="38"/>
      <c r="L30" s="38"/>
    </row>
    <row r="31" spans="1:12" ht="13.5">
      <c r="A31" s="5" t="e">
        <f t="shared" si="0"/>
        <v>#VALUE!</v>
      </c>
      <c r="F31" s="35"/>
      <c r="G31" s="35"/>
      <c r="H31" s="4">
        <f t="shared" si="2"/>
        <v>0</v>
      </c>
      <c r="I31" s="9">
        <f t="shared" si="1"/>
        <v>1E-11</v>
      </c>
      <c r="J31" s="44">
        <f t="shared" si="3"/>
      </c>
      <c r="K31" s="38"/>
      <c r="L31" s="38"/>
    </row>
    <row r="32" spans="1:12" ht="13.5">
      <c r="A32" s="5" t="e">
        <f t="shared" si="0"/>
        <v>#VALUE!</v>
      </c>
      <c r="F32" s="35"/>
      <c r="G32" s="35"/>
      <c r="H32" s="4">
        <f t="shared" si="2"/>
        <v>0</v>
      </c>
      <c r="I32" s="9">
        <f t="shared" si="1"/>
        <v>1E-11</v>
      </c>
      <c r="J32" s="44">
        <f t="shared" si="3"/>
      </c>
      <c r="K32" s="38"/>
      <c r="L32" s="38"/>
    </row>
    <row r="33" spans="1:12" ht="13.5">
      <c r="A33" s="5" t="e">
        <f t="shared" si="0"/>
        <v>#VALUE!</v>
      </c>
      <c r="F33" s="35"/>
      <c r="G33" s="35"/>
      <c r="H33" s="4">
        <f t="shared" si="2"/>
        <v>0</v>
      </c>
      <c r="I33" s="9">
        <f t="shared" si="1"/>
        <v>1E-11</v>
      </c>
      <c r="J33" s="44">
        <f t="shared" si="3"/>
      </c>
      <c r="K33" s="38"/>
      <c r="L33" s="38"/>
    </row>
    <row r="34" spans="1:12" ht="13.5">
      <c r="A34" s="5" t="e">
        <f t="shared" si="0"/>
        <v>#VALUE!</v>
      </c>
      <c r="F34" s="35"/>
      <c r="G34" s="35"/>
      <c r="H34" s="4">
        <f>F34+G34</f>
        <v>0</v>
      </c>
      <c r="I34" s="9">
        <f t="shared" si="1"/>
        <v>1E-11</v>
      </c>
      <c r="J34" s="44">
        <f t="shared" si="3"/>
      </c>
      <c r="K34" s="38"/>
      <c r="L34" s="38"/>
    </row>
    <row r="35" spans="1:12" ht="14.25" thickBot="1">
      <c r="A35" s="5" t="e">
        <f t="shared" si="0"/>
        <v>#VALUE!</v>
      </c>
      <c r="F35" s="36"/>
      <c r="G35" s="36"/>
      <c r="H35" s="4">
        <f>F35+G35</f>
        <v>0</v>
      </c>
      <c r="I35" s="9">
        <f t="shared" si="1"/>
        <v>1E-11</v>
      </c>
      <c r="J35" s="44">
        <f t="shared" si="3"/>
      </c>
      <c r="K35" s="39"/>
      <c r="L35" s="39"/>
    </row>
    <row r="36" spans="1:12" ht="13.5">
      <c r="A36" s="5"/>
      <c r="F36" s="67"/>
      <c r="G36" s="67"/>
      <c r="H36" s="4"/>
      <c r="I36" s="9"/>
      <c r="J36" s="44"/>
      <c r="K36" s="43"/>
      <c r="L36" s="43"/>
    </row>
    <row r="37" spans="1:12" ht="13.5">
      <c r="A37" s="5"/>
      <c r="F37" s="67"/>
      <c r="G37" s="67"/>
      <c r="H37" s="4"/>
      <c r="I37" s="9"/>
      <c r="J37" s="44"/>
      <c r="K37" s="43"/>
      <c r="L37" s="43"/>
    </row>
    <row r="38" spans="1:12" ht="13.5">
      <c r="A38" s="5"/>
      <c r="F38" s="67"/>
      <c r="G38" s="67"/>
      <c r="H38" s="4"/>
      <c r="I38" s="9"/>
      <c r="J38" s="44"/>
      <c r="K38" s="43"/>
      <c r="L38" s="43"/>
    </row>
    <row r="39" spans="1:12" ht="13.5">
      <c r="A39" s="5"/>
      <c r="F39" s="67"/>
      <c r="G39" s="67"/>
      <c r="H39" s="4"/>
      <c r="I39" s="9"/>
      <c r="J39" s="44"/>
      <c r="K39" s="43"/>
      <c r="L39" s="43"/>
    </row>
    <row r="40" spans="1:12" ht="13.5">
      <c r="A40" s="5"/>
      <c r="F40" s="67"/>
      <c r="G40" s="67"/>
      <c r="H40" s="4"/>
      <c r="I40" s="9"/>
      <c r="J40" s="44"/>
      <c r="K40" s="43"/>
      <c r="L40" s="43"/>
    </row>
    <row r="41" spans="1:12" ht="13.5">
      <c r="A41" s="5"/>
      <c r="F41" s="67"/>
      <c r="G41" s="67"/>
      <c r="H41" s="4"/>
      <c r="I41" s="9"/>
      <c r="J41" s="44"/>
      <c r="K41" s="43"/>
      <c r="L41" s="43"/>
    </row>
    <row r="42" spans="7:9" ht="13.5">
      <c r="G42" s="3"/>
      <c r="H42" s="3"/>
      <c r="I42" s="3"/>
    </row>
    <row r="45" spans="1:8" ht="13.5">
      <c r="A45" s="2" t="s">
        <v>103</v>
      </c>
      <c r="G45" s="3"/>
      <c r="H45" s="3"/>
    </row>
    <row r="46" spans="1:9" ht="25.5" customHeight="1">
      <c r="A46" s="95" t="s">
        <v>386</v>
      </c>
      <c r="B46" s="95"/>
      <c r="C46" s="95"/>
      <c r="D46" s="95"/>
      <c r="E46" s="95"/>
      <c r="F46" s="95"/>
      <c r="G46" s="95"/>
      <c r="H46" s="95"/>
      <c r="I46" s="95"/>
    </row>
    <row r="47" spans="1:9" ht="13.5">
      <c r="A47" s="19" t="s">
        <v>188</v>
      </c>
      <c r="B47" s="19"/>
      <c r="C47" s="19"/>
      <c r="D47" s="19"/>
      <c r="E47" s="19" t="s">
        <v>157</v>
      </c>
      <c r="F47" s="19" t="s">
        <v>158</v>
      </c>
      <c r="G47" s="19"/>
      <c r="H47" s="19"/>
      <c r="I47" s="19"/>
    </row>
    <row r="48" spans="1:10" s="7" customFormat="1" ht="13.5">
      <c r="A48" s="19" t="s">
        <v>100</v>
      </c>
      <c r="B48" s="19" t="s">
        <v>0</v>
      </c>
      <c r="C48" s="22" t="s">
        <v>186</v>
      </c>
      <c r="D48" s="22" t="s">
        <v>97</v>
      </c>
      <c r="E48" s="22" t="s">
        <v>98</v>
      </c>
      <c r="F48" s="22" t="s">
        <v>181</v>
      </c>
      <c r="G48" s="22" t="s">
        <v>182</v>
      </c>
      <c r="H48" s="1" t="s">
        <v>183</v>
      </c>
      <c r="I48" s="19" t="s">
        <v>185</v>
      </c>
      <c r="J48" s="45"/>
    </row>
    <row r="49" spans="1:9" ht="15.75" customHeight="1">
      <c r="A49" s="24">
        <v>1</v>
      </c>
      <c r="B49" s="24">
        <f aca="true" t="shared" si="4" ref="B49:G58">VLOOKUP($A49,$A$4:$G$35,B$1,0)</f>
        <v>115</v>
      </c>
      <c r="C49" s="24" t="str">
        <f t="shared" si="4"/>
        <v>高山英樹</v>
      </c>
      <c r="D49" s="24">
        <f t="shared" si="4"/>
        <v>35</v>
      </c>
      <c r="E49" s="24" t="str">
        <f t="shared" si="4"/>
        <v>ＩＣＩ</v>
      </c>
      <c r="F49" s="63">
        <f t="shared" si="4"/>
        <v>0.0004987268518518519</v>
      </c>
      <c r="G49" s="63">
        <f t="shared" si="4"/>
        <v>0.0005979166666666666</v>
      </c>
      <c r="H49" s="63">
        <f aca="true" t="shared" si="5" ref="H49:H81">VLOOKUP($A49,$A$4:$H$35,H$1,0)</f>
        <v>0.0010966435185185185</v>
      </c>
      <c r="I49" s="21">
        <v>10</v>
      </c>
    </row>
    <row r="50" spans="1:9" ht="15.75" customHeight="1">
      <c r="A50" s="24">
        <v>2</v>
      </c>
      <c r="B50" s="24">
        <f t="shared" si="4"/>
        <v>108</v>
      </c>
      <c r="C50" s="24" t="str">
        <f t="shared" si="4"/>
        <v>田島勇人</v>
      </c>
      <c r="D50" s="24">
        <f t="shared" si="4"/>
        <v>33</v>
      </c>
      <c r="E50" s="24" t="str">
        <f t="shared" si="4"/>
        <v>宇都宮</v>
      </c>
      <c r="F50" s="63">
        <f t="shared" si="4"/>
        <v>0.0005207175925925926</v>
      </c>
      <c r="G50" s="63">
        <f t="shared" si="4"/>
        <v>0.0006018518518518519</v>
      </c>
      <c r="H50" s="63">
        <f t="shared" si="5"/>
        <v>0.0011225694444444445</v>
      </c>
      <c r="I50" s="21">
        <v>9</v>
      </c>
    </row>
    <row r="51" spans="1:9" ht="15.75" customHeight="1">
      <c r="A51" s="24">
        <v>3</v>
      </c>
      <c r="B51" s="24">
        <f t="shared" si="4"/>
        <v>119</v>
      </c>
      <c r="C51" s="24" t="str">
        <f t="shared" si="4"/>
        <v>後藤</v>
      </c>
      <c r="D51" s="24">
        <f t="shared" si="4"/>
        <v>35</v>
      </c>
      <c r="E51" s="24" t="str">
        <f t="shared" si="4"/>
        <v>ﾊﾟﾝｻｰ</v>
      </c>
      <c r="F51" s="63">
        <f t="shared" si="4"/>
        <v>0.0005569444444444444</v>
      </c>
      <c r="G51" s="63">
        <f t="shared" si="4"/>
        <v>0.0006355324074074074</v>
      </c>
      <c r="H51" s="63">
        <f t="shared" si="5"/>
        <v>0.0011924768518518517</v>
      </c>
      <c r="I51" s="21">
        <v>8</v>
      </c>
    </row>
    <row r="52" spans="1:9" ht="15.75" customHeight="1">
      <c r="A52" s="24">
        <v>4</v>
      </c>
      <c r="B52" s="24">
        <f t="shared" si="4"/>
        <v>111</v>
      </c>
      <c r="C52" s="24" t="str">
        <f t="shared" si="4"/>
        <v>新田義之</v>
      </c>
      <c r="D52" s="24">
        <f t="shared" si="4"/>
        <v>34</v>
      </c>
      <c r="E52" s="24" t="str">
        <f t="shared" si="4"/>
        <v>R&amp;D</v>
      </c>
      <c r="F52" s="63">
        <f t="shared" si="4"/>
        <v>0.0005510416666666666</v>
      </c>
      <c r="G52" s="63">
        <f t="shared" si="4"/>
        <v>0.0006674768518518518</v>
      </c>
      <c r="H52" s="63">
        <f t="shared" si="5"/>
        <v>0.0012185185185185185</v>
      </c>
      <c r="I52" s="21">
        <v>7</v>
      </c>
    </row>
    <row r="53" spans="1:9" ht="15.75" customHeight="1">
      <c r="A53" s="24">
        <v>5</v>
      </c>
      <c r="B53" s="24">
        <f t="shared" si="4"/>
        <v>123</v>
      </c>
      <c r="C53" s="24" t="str">
        <f t="shared" si="4"/>
        <v>森本康浩</v>
      </c>
      <c r="D53" s="24">
        <f t="shared" si="4"/>
        <v>35</v>
      </c>
      <c r="E53" s="24" t="str">
        <f t="shared" si="4"/>
        <v>R&amp;D</v>
      </c>
      <c r="F53" s="63">
        <f t="shared" si="4"/>
        <v>0.0005673611111111111</v>
      </c>
      <c r="G53" s="63">
        <f t="shared" si="4"/>
        <v>0.0006859953703703703</v>
      </c>
      <c r="H53" s="63">
        <f t="shared" si="5"/>
        <v>0.0012533564814814816</v>
      </c>
      <c r="I53" s="21">
        <v>6</v>
      </c>
    </row>
    <row r="54" spans="1:9" ht="15.75" customHeight="1">
      <c r="A54" s="24">
        <v>6</v>
      </c>
      <c r="B54" s="24">
        <f t="shared" si="4"/>
        <v>121</v>
      </c>
      <c r="C54" s="24" t="str">
        <f t="shared" si="4"/>
        <v>駒田友昭</v>
      </c>
      <c r="D54" s="24">
        <f t="shared" si="4"/>
        <v>36</v>
      </c>
      <c r="E54" s="24" t="str">
        <f t="shared" si="4"/>
        <v>ｼｽﾃｨｰﾅ</v>
      </c>
      <c r="F54" s="63">
        <f t="shared" si="4"/>
        <v>0.0005740740740740741</v>
      </c>
      <c r="G54" s="63">
        <f t="shared" si="4"/>
        <v>0.0006893518518518519</v>
      </c>
      <c r="H54" s="63">
        <f t="shared" si="5"/>
        <v>0.001263425925925926</v>
      </c>
      <c r="I54" s="21">
        <v>5</v>
      </c>
    </row>
    <row r="55" spans="1:9" ht="15.75" customHeight="1">
      <c r="A55" s="21">
        <v>7</v>
      </c>
      <c r="B55" s="21">
        <f t="shared" si="4"/>
        <v>107</v>
      </c>
      <c r="C55" s="21" t="str">
        <f t="shared" si="4"/>
        <v>戸野塚建一</v>
      </c>
      <c r="D55" s="21">
        <f t="shared" si="4"/>
        <v>39</v>
      </c>
      <c r="E55" s="21" t="str">
        <f t="shared" si="4"/>
        <v>ﾌﾛｲﾃﾞ</v>
      </c>
      <c r="F55" s="26">
        <f t="shared" si="4"/>
        <v>0.0005640046296296296</v>
      </c>
      <c r="G55" s="26">
        <f t="shared" si="4"/>
        <v>0.0007164351851851853</v>
      </c>
      <c r="H55" s="26">
        <f t="shared" si="5"/>
        <v>0.001280439814814815</v>
      </c>
      <c r="I55" s="21">
        <v>4</v>
      </c>
    </row>
    <row r="56" spans="1:9" ht="15.75" customHeight="1">
      <c r="A56" s="21">
        <v>8</v>
      </c>
      <c r="B56" s="21">
        <f t="shared" si="4"/>
        <v>110</v>
      </c>
      <c r="C56" s="21" t="str">
        <f t="shared" si="4"/>
        <v>森光功</v>
      </c>
      <c r="D56" s="21">
        <f t="shared" si="4"/>
        <v>39</v>
      </c>
      <c r="E56" s="21" t="str">
        <f t="shared" si="4"/>
        <v>KS</v>
      </c>
      <c r="F56" s="26">
        <f t="shared" si="4"/>
        <v>0.0005916666666666667</v>
      </c>
      <c r="G56" s="26">
        <f t="shared" si="4"/>
        <v>0.0006920138888888888</v>
      </c>
      <c r="H56" s="26">
        <f t="shared" si="5"/>
        <v>0.0012836805555555555</v>
      </c>
      <c r="I56" s="21">
        <v>3</v>
      </c>
    </row>
    <row r="57" spans="1:9" ht="15.75" customHeight="1">
      <c r="A57" s="21">
        <v>9</v>
      </c>
      <c r="B57" s="21">
        <f t="shared" si="4"/>
        <v>114</v>
      </c>
      <c r="C57" s="21" t="str">
        <f t="shared" si="4"/>
        <v>湯澤洋行</v>
      </c>
      <c r="D57" s="21">
        <f t="shared" si="4"/>
        <v>39</v>
      </c>
      <c r="E57" s="21" t="str">
        <f t="shared" si="4"/>
        <v>ｼｽﾃｨｰﾅ</v>
      </c>
      <c r="F57" s="26">
        <f t="shared" si="4"/>
        <v>0.0005903935185185185</v>
      </c>
      <c r="G57" s="26">
        <f t="shared" si="4"/>
        <v>0.000705787037037037</v>
      </c>
      <c r="H57" s="26">
        <f t="shared" si="5"/>
        <v>0.0012961805555555556</v>
      </c>
      <c r="I57" s="21">
        <v>2</v>
      </c>
    </row>
    <row r="58" spans="1:9" ht="15.75" customHeight="1">
      <c r="A58" s="21">
        <v>10</v>
      </c>
      <c r="B58" s="21">
        <f t="shared" si="4"/>
        <v>109</v>
      </c>
      <c r="C58" s="21" t="str">
        <f t="shared" si="4"/>
        <v>高根沢一仁</v>
      </c>
      <c r="D58" s="21">
        <f t="shared" si="4"/>
        <v>35</v>
      </c>
      <c r="E58" s="21" t="str">
        <f t="shared" si="4"/>
        <v>パワー</v>
      </c>
      <c r="F58" s="26">
        <f t="shared" si="4"/>
        <v>0.000619212962962963</v>
      </c>
      <c r="G58" s="26">
        <f t="shared" si="4"/>
        <v>0.0007043981481481481</v>
      </c>
      <c r="H58" s="26">
        <f t="shared" si="5"/>
        <v>0.0013236111111111111</v>
      </c>
      <c r="I58" s="21">
        <v>1</v>
      </c>
    </row>
    <row r="59" spans="1:9" ht="15.75" customHeight="1">
      <c r="A59" s="21">
        <v>11</v>
      </c>
      <c r="B59" s="21">
        <f aca="true" t="shared" si="6" ref="B59:G68">VLOOKUP($A59,$A$4:$G$35,B$1,0)</f>
        <v>117</v>
      </c>
      <c r="C59" s="21" t="str">
        <f t="shared" si="6"/>
        <v>上野和洋</v>
      </c>
      <c r="D59" s="21">
        <f t="shared" si="6"/>
        <v>35</v>
      </c>
      <c r="E59" s="21" t="str">
        <f t="shared" si="6"/>
        <v>パワー</v>
      </c>
      <c r="F59" s="26">
        <f t="shared" si="6"/>
        <v>0.0006843750000000001</v>
      </c>
      <c r="G59" s="26">
        <f t="shared" si="6"/>
        <v>0.0008047453703703705</v>
      </c>
      <c r="H59" s="26">
        <f t="shared" si="5"/>
        <v>0.0014891203703703707</v>
      </c>
      <c r="I59" s="20"/>
    </row>
    <row r="60" spans="1:9" ht="15.75" customHeight="1">
      <c r="A60" s="21">
        <v>12</v>
      </c>
      <c r="B60" s="21">
        <f t="shared" si="6"/>
        <v>125</v>
      </c>
      <c r="C60" s="21" t="str">
        <f t="shared" si="6"/>
        <v>石原達也</v>
      </c>
      <c r="D60" s="21">
        <f t="shared" si="6"/>
        <v>36</v>
      </c>
      <c r="E60" s="21" t="str">
        <f t="shared" si="6"/>
        <v>ｼｬﾛｰﾑ</v>
      </c>
      <c r="F60" s="26">
        <f t="shared" si="6"/>
        <v>0.0006208333333333334</v>
      </c>
      <c r="G60" s="26">
        <f t="shared" si="6"/>
        <v>0.0008899305555555556</v>
      </c>
      <c r="H60" s="26">
        <f t="shared" si="5"/>
        <v>0.001510763888888889</v>
      </c>
      <c r="I60" s="27"/>
    </row>
    <row r="61" spans="1:9" ht="15.75" customHeight="1">
      <c r="A61" s="21">
        <v>13</v>
      </c>
      <c r="B61" s="21">
        <f t="shared" si="6"/>
        <v>142</v>
      </c>
      <c r="C61" s="21" t="str">
        <f t="shared" si="6"/>
        <v>尾中潤一郎</v>
      </c>
      <c r="D61" s="21">
        <f t="shared" si="6"/>
        <v>35</v>
      </c>
      <c r="E61" s="21" t="str">
        <f t="shared" si="6"/>
        <v>R&amp;D</v>
      </c>
      <c r="F61" s="26">
        <f t="shared" si="6"/>
        <v>0.0008734953703703704</v>
      </c>
      <c r="G61" s="26">
        <f t="shared" si="6"/>
        <v>0.0007438657407407407</v>
      </c>
      <c r="H61" s="26">
        <f t="shared" si="5"/>
        <v>0.001617361111111111</v>
      </c>
      <c r="I61" s="27"/>
    </row>
    <row r="62" spans="1:9" ht="15.75" customHeight="1">
      <c r="A62" s="21">
        <v>14</v>
      </c>
      <c r="B62" s="21">
        <f t="shared" si="6"/>
        <v>116</v>
      </c>
      <c r="C62" s="21" t="str">
        <f t="shared" si="6"/>
        <v>木村修一</v>
      </c>
      <c r="D62" s="21">
        <f t="shared" si="6"/>
        <v>38</v>
      </c>
      <c r="E62" s="21" t="str">
        <f t="shared" si="6"/>
        <v>ﾌﾛｲﾃﾞ</v>
      </c>
      <c r="F62" s="26">
        <f t="shared" si="6"/>
        <v>0.0007394675925925927</v>
      </c>
      <c r="G62" s="26">
        <f t="shared" si="6"/>
        <v>0.0014606481481481482</v>
      </c>
      <c r="H62" s="26">
        <f t="shared" si="5"/>
        <v>0.0022001157407407408</v>
      </c>
      <c r="I62" s="27"/>
    </row>
    <row r="63" spans="1:9" ht="15.75" customHeight="1">
      <c r="A63" s="21">
        <v>15</v>
      </c>
      <c r="B63" s="21">
        <f t="shared" si="6"/>
        <v>120</v>
      </c>
      <c r="C63" s="21" t="str">
        <f t="shared" si="6"/>
        <v>田中信頼</v>
      </c>
      <c r="D63" s="21">
        <f t="shared" si="6"/>
        <v>30</v>
      </c>
      <c r="E63" s="21" t="str">
        <f t="shared" si="6"/>
        <v>ｼｬﾛｰﾑ</v>
      </c>
      <c r="F63" s="26">
        <f t="shared" si="6"/>
        <v>0.0016369212962962963</v>
      </c>
      <c r="G63" s="26">
        <f t="shared" si="6"/>
        <v>0.0007980324074074075</v>
      </c>
      <c r="H63" s="26">
        <f t="shared" si="5"/>
        <v>0.002434953703703704</v>
      </c>
      <c r="I63" s="27"/>
    </row>
    <row r="64" spans="1:9" ht="15.75" customHeight="1">
      <c r="A64" s="21">
        <v>16</v>
      </c>
      <c r="B64" s="21" t="e">
        <f t="shared" si="6"/>
        <v>#N/A</v>
      </c>
      <c r="C64" s="21" t="e">
        <f t="shared" si="6"/>
        <v>#N/A</v>
      </c>
      <c r="D64" s="21" t="e">
        <f t="shared" si="6"/>
        <v>#N/A</v>
      </c>
      <c r="E64" s="21" t="e">
        <f t="shared" si="6"/>
        <v>#N/A</v>
      </c>
      <c r="F64" s="26" t="e">
        <f t="shared" si="6"/>
        <v>#N/A</v>
      </c>
      <c r="G64" s="26" t="e">
        <f t="shared" si="6"/>
        <v>#N/A</v>
      </c>
      <c r="H64" s="26" t="e">
        <f t="shared" si="5"/>
        <v>#N/A</v>
      </c>
      <c r="I64" s="27"/>
    </row>
    <row r="65" spans="1:9" ht="15.75" customHeight="1">
      <c r="A65" s="21">
        <v>17</v>
      </c>
      <c r="B65" s="21" t="e">
        <f t="shared" si="6"/>
        <v>#N/A</v>
      </c>
      <c r="C65" s="21" t="e">
        <f t="shared" si="6"/>
        <v>#N/A</v>
      </c>
      <c r="D65" s="21" t="e">
        <f t="shared" si="6"/>
        <v>#N/A</v>
      </c>
      <c r="E65" s="21" t="e">
        <f t="shared" si="6"/>
        <v>#N/A</v>
      </c>
      <c r="F65" s="26" t="e">
        <f t="shared" si="6"/>
        <v>#N/A</v>
      </c>
      <c r="G65" s="26" t="e">
        <f t="shared" si="6"/>
        <v>#N/A</v>
      </c>
      <c r="H65" s="26" t="e">
        <f t="shared" si="5"/>
        <v>#N/A</v>
      </c>
      <c r="I65" s="27"/>
    </row>
    <row r="66" spans="1:9" ht="15.75" customHeight="1">
      <c r="A66" s="21">
        <v>18</v>
      </c>
      <c r="B66" s="21" t="e">
        <f t="shared" si="6"/>
        <v>#N/A</v>
      </c>
      <c r="C66" s="21" t="e">
        <f t="shared" si="6"/>
        <v>#N/A</v>
      </c>
      <c r="D66" s="21" t="e">
        <f t="shared" si="6"/>
        <v>#N/A</v>
      </c>
      <c r="E66" s="21" t="e">
        <f t="shared" si="6"/>
        <v>#N/A</v>
      </c>
      <c r="F66" s="26" t="e">
        <f t="shared" si="6"/>
        <v>#N/A</v>
      </c>
      <c r="G66" s="26" t="e">
        <f t="shared" si="6"/>
        <v>#N/A</v>
      </c>
      <c r="H66" s="26" t="e">
        <f t="shared" si="5"/>
        <v>#N/A</v>
      </c>
      <c r="I66" s="27"/>
    </row>
    <row r="67" spans="1:9" ht="15.75" customHeight="1">
      <c r="A67" s="21">
        <v>19</v>
      </c>
      <c r="B67" s="21" t="e">
        <f t="shared" si="6"/>
        <v>#N/A</v>
      </c>
      <c r="C67" s="21" t="e">
        <f t="shared" si="6"/>
        <v>#N/A</v>
      </c>
      <c r="D67" s="21" t="e">
        <f t="shared" si="6"/>
        <v>#N/A</v>
      </c>
      <c r="E67" s="21" t="e">
        <f t="shared" si="6"/>
        <v>#N/A</v>
      </c>
      <c r="F67" s="26" t="e">
        <f t="shared" si="6"/>
        <v>#N/A</v>
      </c>
      <c r="G67" s="26" t="e">
        <f t="shared" si="6"/>
        <v>#N/A</v>
      </c>
      <c r="H67" s="26" t="e">
        <f t="shared" si="5"/>
        <v>#N/A</v>
      </c>
      <c r="I67" s="27"/>
    </row>
    <row r="68" spans="1:9" ht="15.75" customHeight="1">
      <c r="A68" s="21">
        <v>20</v>
      </c>
      <c r="B68" s="21" t="e">
        <f t="shared" si="6"/>
        <v>#N/A</v>
      </c>
      <c r="C68" s="21" t="e">
        <f t="shared" si="6"/>
        <v>#N/A</v>
      </c>
      <c r="D68" s="21" t="e">
        <f t="shared" si="6"/>
        <v>#N/A</v>
      </c>
      <c r="E68" s="21" t="e">
        <f t="shared" si="6"/>
        <v>#N/A</v>
      </c>
      <c r="F68" s="26" t="e">
        <f t="shared" si="6"/>
        <v>#N/A</v>
      </c>
      <c r="G68" s="26" t="e">
        <f t="shared" si="6"/>
        <v>#N/A</v>
      </c>
      <c r="H68" s="26" t="e">
        <f t="shared" si="5"/>
        <v>#N/A</v>
      </c>
      <c r="I68" s="27"/>
    </row>
    <row r="69" spans="1:9" ht="15.75" customHeight="1">
      <c r="A69" s="21">
        <v>21</v>
      </c>
      <c r="B69" s="21" t="e">
        <f aca="true" t="shared" si="7" ref="B69:G81">VLOOKUP($A69,$A$4:$G$35,B$1,0)</f>
        <v>#N/A</v>
      </c>
      <c r="C69" s="21" t="e">
        <f t="shared" si="7"/>
        <v>#N/A</v>
      </c>
      <c r="D69" s="21" t="e">
        <f t="shared" si="7"/>
        <v>#N/A</v>
      </c>
      <c r="E69" s="21" t="e">
        <f t="shared" si="7"/>
        <v>#N/A</v>
      </c>
      <c r="F69" s="26" t="e">
        <f t="shared" si="7"/>
        <v>#N/A</v>
      </c>
      <c r="G69" s="26" t="e">
        <f t="shared" si="7"/>
        <v>#N/A</v>
      </c>
      <c r="H69" s="26" t="e">
        <f t="shared" si="5"/>
        <v>#N/A</v>
      </c>
      <c r="I69" s="27"/>
    </row>
    <row r="70" spans="1:9" ht="15.75" customHeight="1">
      <c r="A70" s="21">
        <v>22</v>
      </c>
      <c r="B70" s="21" t="e">
        <f t="shared" si="7"/>
        <v>#N/A</v>
      </c>
      <c r="C70" s="21" t="e">
        <f t="shared" si="7"/>
        <v>#N/A</v>
      </c>
      <c r="D70" s="21" t="e">
        <f t="shared" si="7"/>
        <v>#N/A</v>
      </c>
      <c r="E70" s="21" t="e">
        <f t="shared" si="7"/>
        <v>#N/A</v>
      </c>
      <c r="F70" s="26" t="e">
        <f t="shared" si="7"/>
        <v>#N/A</v>
      </c>
      <c r="G70" s="26" t="e">
        <f t="shared" si="7"/>
        <v>#N/A</v>
      </c>
      <c r="H70" s="26" t="e">
        <f t="shared" si="5"/>
        <v>#N/A</v>
      </c>
      <c r="I70" s="27"/>
    </row>
    <row r="71" spans="1:9" ht="15.75" customHeight="1">
      <c r="A71" s="21">
        <v>23</v>
      </c>
      <c r="B71" s="21" t="e">
        <f t="shared" si="7"/>
        <v>#N/A</v>
      </c>
      <c r="C71" s="21" t="e">
        <f t="shared" si="7"/>
        <v>#N/A</v>
      </c>
      <c r="D71" s="21" t="e">
        <f t="shared" si="7"/>
        <v>#N/A</v>
      </c>
      <c r="E71" s="21" t="e">
        <f t="shared" si="7"/>
        <v>#N/A</v>
      </c>
      <c r="F71" s="26" t="e">
        <f t="shared" si="7"/>
        <v>#N/A</v>
      </c>
      <c r="G71" s="26" t="e">
        <f t="shared" si="7"/>
        <v>#N/A</v>
      </c>
      <c r="H71" s="26" t="e">
        <f t="shared" si="5"/>
        <v>#N/A</v>
      </c>
      <c r="I71" s="27"/>
    </row>
    <row r="72" spans="1:9" ht="15.75" customHeight="1">
      <c r="A72" s="21">
        <v>24</v>
      </c>
      <c r="B72" s="21" t="e">
        <f t="shared" si="7"/>
        <v>#N/A</v>
      </c>
      <c r="C72" s="21" t="e">
        <f t="shared" si="7"/>
        <v>#N/A</v>
      </c>
      <c r="D72" s="21" t="e">
        <f t="shared" si="7"/>
        <v>#N/A</v>
      </c>
      <c r="E72" s="21" t="e">
        <f t="shared" si="7"/>
        <v>#N/A</v>
      </c>
      <c r="F72" s="26" t="e">
        <f t="shared" si="7"/>
        <v>#N/A</v>
      </c>
      <c r="G72" s="26" t="e">
        <f t="shared" si="7"/>
        <v>#N/A</v>
      </c>
      <c r="H72" s="26" t="e">
        <f t="shared" si="5"/>
        <v>#N/A</v>
      </c>
      <c r="I72" s="27"/>
    </row>
    <row r="73" spans="1:9" ht="15.75" customHeight="1">
      <c r="A73" s="21">
        <v>25</v>
      </c>
      <c r="B73" s="21" t="e">
        <f t="shared" si="7"/>
        <v>#N/A</v>
      </c>
      <c r="C73" s="21" t="e">
        <f t="shared" si="7"/>
        <v>#N/A</v>
      </c>
      <c r="D73" s="21" t="e">
        <f t="shared" si="7"/>
        <v>#N/A</v>
      </c>
      <c r="E73" s="21" t="e">
        <f t="shared" si="7"/>
        <v>#N/A</v>
      </c>
      <c r="F73" s="26" t="e">
        <f t="shared" si="7"/>
        <v>#N/A</v>
      </c>
      <c r="G73" s="26" t="e">
        <f t="shared" si="7"/>
        <v>#N/A</v>
      </c>
      <c r="H73" s="26" t="e">
        <f t="shared" si="5"/>
        <v>#N/A</v>
      </c>
      <c r="I73" s="27"/>
    </row>
    <row r="74" spans="1:9" ht="15.75" customHeight="1">
      <c r="A74" s="21">
        <v>26</v>
      </c>
      <c r="B74" s="21" t="e">
        <f t="shared" si="7"/>
        <v>#N/A</v>
      </c>
      <c r="C74" s="21" t="e">
        <f t="shared" si="7"/>
        <v>#N/A</v>
      </c>
      <c r="D74" s="21" t="e">
        <f t="shared" si="7"/>
        <v>#N/A</v>
      </c>
      <c r="E74" s="21" t="e">
        <f t="shared" si="7"/>
        <v>#N/A</v>
      </c>
      <c r="F74" s="26" t="e">
        <f t="shared" si="7"/>
        <v>#N/A</v>
      </c>
      <c r="G74" s="26" t="e">
        <f t="shared" si="7"/>
        <v>#N/A</v>
      </c>
      <c r="H74" s="26" t="e">
        <f t="shared" si="5"/>
        <v>#N/A</v>
      </c>
      <c r="I74" s="27"/>
    </row>
    <row r="75" spans="1:9" ht="15.75" customHeight="1">
      <c r="A75" s="21">
        <v>27</v>
      </c>
      <c r="B75" s="21" t="e">
        <f t="shared" si="7"/>
        <v>#N/A</v>
      </c>
      <c r="C75" s="21" t="e">
        <f t="shared" si="7"/>
        <v>#N/A</v>
      </c>
      <c r="D75" s="21" t="e">
        <f t="shared" si="7"/>
        <v>#N/A</v>
      </c>
      <c r="E75" s="21" t="e">
        <f t="shared" si="7"/>
        <v>#N/A</v>
      </c>
      <c r="F75" s="26" t="e">
        <f t="shared" si="7"/>
        <v>#N/A</v>
      </c>
      <c r="G75" s="26" t="e">
        <f t="shared" si="7"/>
        <v>#N/A</v>
      </c>
      <c r="H75" s="26" t="e">
        <f t="shared" si="5"/>
        <v>#N/A</v>
      </c>
      <c r="I75" s="27"/>
    </row>
    <row r="76" spans="1:9" ht="15.75" customHeight="1">
      <c r="A76" s="21">
        <v>28</v>
      </c>
      <c r="B76" s="21" t="e">
        <f t="shared" si="7"/>
        <v>#N/A</v>
      </c>
      <c r="C76" s="21" t="e">
        <f t="shared" si="7"/>
        <v>#N/A</v>
      </c>
      <c r="D76" s="21" t="e">
        <f t="shared" si="7"/>
        <v>#N/A</v>
      </c>
      <c r="E76" s="21" t="e">
        <f t="shared" si="7"/>
        <v>#N/A</v>
      </c>
      <c r="F76" s="26" t="e">
        <f t="shared" si="7"/>
        <v>#N/A</v>
      </c>
      <c r="G76" s="26" t="e">
        <f t="shared" si="7"/>
        <v>#N/A</v>
      </c>
      <c r="H76" s="26" t="e">
        <f t="shared" si="5"/>
        <v>#N/A</v>
      </c>
      <c r="I76" s="27"/>
    </row>
    <row r="77" spans="1:9" ht="15.75" customHeight="1">
      <c r="A77" s="21">
        <v>29</v>
      </c>
      <c r="B77" s="21" t="e">
        <f t="shared" si="7"/>
        <v>#N/A</v>
      </c>
      <c r="C77" s="21" t="e">
        <f t="shared" si="7"/>
        <v>#N/A</v>
      </c>
      <c r="D77" s="21" t="e">
        <f t="shared" si="7"/>
        <v>#N/A</v>
      </c>
      <c r="E77" s="21" t="e">
        <f t="shared" si="7"/>
        <v>#N/A</v>
      </c>
      <c r="F77" s="26" t="e">
        <f t="shared" si="7"/>
        <v>#N/A</v>
      </c>
      <c r="G77" s="26" t="e">
        <f t="shared" si="7"/>
        <v>#N/A</v>
      </c>
      <c r="H77" s="26" t="e">
        <f t="shared" si="5"/>
        <v>#N/A</v>
      </c>
      <c r="I77" s="27"/>
    </row>
    <row r="78" spans="1:9" ht="15.75" customHeight="1">
      <c r="A78" s="21">
        <v>30</v>
      </c>
      <c r="B78" s="21" t="e">
        <f t="shared" si="7"/>
        <v>#N/A</v>
      </c>
      <c r="C78" s="21" t="e">
        <f t="shared" si="7"/>
        <v>#N/A</v>
      </c>
      <c r="D78" s="21" t="e">
        <f t="shared" si="7"/>
        <v>#N/A</v>
      </c>
      <c r="E78" s="21" t="e">
        <f t="shared" si="7"/>
        <v>#N/A</v>
      </c>
      <c r="F78" s="26" t="e">
        <f t="shared" si="7"/>
        <v>#N/A</v>
      </c>
      <c r="G78" s="26" t="e">
        <f t="shared" si="7"/>
        <v>#N/A</v>
      </c>
      <c r="H78" s="26" t="e">
        <f t="shared" si="5"/>
        <v>#N/A</v>
      </c>
      <c r="I78" s="27"/>
    </row>
    <row r="79" spans="1:9" ht="15.75" customHeight="1">
      <c r="A79" s="21">
        <v>31</v>
      </c>
      <c r="B79" s="21" t="e">
        <f t="shared" si="7"/>
        <v>#N/A</v>
      </c>
      <c r="C79" s="21" t="e">
        <f t="shared" si="7"/>
        <v>#N/A</v>
      </c>
      <c r="D79" s="21" t="e">
        <f t="shared" si="7"/>
        <v>#N/A</v>
      </c>
      <c r="E79" s="21" t="e">
        <f t="shared" si="7"/>
        <v>#N/A</v>
      </c>
      <c r="F79" s="26" t="e">
        <f t="shared" si="7"/>
        <v>#N/A</v>
      </c>
      <c r="G79" s="26" t="e">
        <f t="shared" si="7"/>
        <v>#N/A</v>
      </c>
      <c r="H79" s="26" t="e">
        <f t="shared" si="5"/>
        <v>#N/A</v>
      </c>
      <c r="I79" s="27"/>
    </row>
    <row r="80" spans="1:9" ht="15.75" customHeight="1">
      <c r="A80" s="21">
        <v>32</v>
      </c>
      <c r="B80" s="21" t="e">
        <f t="shared" si="7"/>
        <v>#N/A</v>
      </c>
      <c r="C80" s="21" t="e">
        <f t="shared" si="7"/>
        <v>#N/A</v>
      </c>
      <c r="D80" s="21" t="e">
        <f t="shared" si="7"/>
        <v>#N/A</v>
      </c>
      <c r="E80" s="21" t="e">
        <f t="shared" si="7"/>
        <v>#N/A</v>
      </c>
      <c r="F80" s="26" t="e">
        <f t="shared" si="7"/>
        <v>#N/A</v>
      </c>
      <c r="G80" s="26" t="e">
        <f t="shared" si="7"/>
        <v>#N/A</v>
      </c>
      <c r="H80" s="26" t="e">
        <f t="shared" si="5"/>
        <v>#N/A</v>
      </c>
      <c r="I80" s="27"/>
    </row>
    <row r="81" spans="1:9" ht="15.75" customHeight="1">
      <c r="A81" s="21">
        <v>33</v>
      </c>
      <c r="B81" s="21" t="e">
        <f t="shared" si="7"/>
        <v>#N/A</v>
      </c>
      <c r="C81" s="21" t="e">
        <f t="shared" si="7"/>
        <v>#N/A</v>
      </c>
      <c r="D81" s="21" t="e">
        <f t="shared" si="7"/>
        <v>#N/A</v>
      </c>
      <c r="E81" s="21" t="e">
        <f t="shared" si="7"/>
        <v>#N/A</v>
      </c>
      <c r="F81" s="26" t="e">
        <f t="shared" si="7"/>
        <v>#N/A</v>
      </c>
      <c r="G81" s="26" t="e">
        <f t="shared" si="7"/>
        <v>#N/A</v>
      </c>
      <c r="H81" s="26" t="e">
        <f t="shared" si="5"/>
        <v>#N/A</v>
      </c>
      <c r="I81" s="27"/>
    </row>
    <row r="82" spans="1:10" ht="13.5">
      <c r="A82" s="21"/>
      <c r="B82" s="21"/>
      <c r="C82" s="21"/>
      <c r="D82" s="21"/>
      <c r="E82" s="21"/>
      <c r="F82" s="26"/>
      <c r="G82" s="26"/>
      <c r="H82" s="26"/>
      <c r="I82" s="27"/>
      <c r="J82" s="46"/>
    </row>
    <row r="83" spans="1:12" s="20" customFormat="1" ht="13.5">
      <c r="A83" s="21" t="s">
        <v>193</v>
      </c>
      <c r="B83" s="21"/>
      <c r="C83" s="21"/>
      <c r="D83" s="21"/>
      <c r="E83" s="28">
        <v>0</v>
      </c>
      <c r="F83" s="21"/>
      <c r="G83" s="21"/>
      <c r="H83" s="21"/>
      <c r="I83" s="21"/>
      <c r="J83" s="47"/>
      <c r="K83" s="21"/>
      <c r="L83" s="21"/>
    </row>
    <row r="84" spans="1:12" s="20" customFormat="1" ht="13.5">
      <c r="A84" s="21"/>
      <c r="B84" s="21"/>
      <c r="C84" s="21"/>
      <c r="D84" s="21"/>
      <c r="E84" s="21"/>
      <c r="F84" s="21"/>
      <c r="G84" s="21"/>
      <c r="H84" s="21"/>
      <c r="I84" s="21"/>
      <c r="J84" s="47"/>
      <c r="K84" s="21"/>
      <c r="L84" s="21"/>
    </row>
    <row r="85" spans="1:12" s="20" customFormat="1" ht="13.5">
      <c r="A85" s="21" t="s">
        <v>194</v>
      </c>
      <c r="B85" s="21"/>
      <c r="C85" s="21"/>
      <c r="D85" s="21"/>
      <c r="E85" s="21" t="s">
        <v>195</v>
      </c>
      <c r="F85" s="21"/>
      <c r="G85" s="21"/>
      <c r="H85" s="21"/>
      <c r="I85" s="21"/>
      <c r="J85" s="47"/>
      <c r="K85" s="21"/>
      <c r="L85" s="21"/>
    </row>
    <row r="86" spans="1:12" s="20" customFormat="1" ht="13.5">
      <c r="A86" s="21"/>
      <c r="B86" s="21"/>
      <c r="C86" s="21"/>
      <c r="D86" s="21"/>
      <c r="E86" s="21"/>
      <c r="F86" s="21"/>
      <c r="G86" s="21"/>
      <c r="H86" s="21"/>
      <c r="I86" s="21"/>
      <c r="J86" s="47"/>
      <c r="K86" s="21"/>
      <c r="L86" s="21"/>
    </row>
    <row r="87" spans="1:12" s="20" customFormat="1" ht="13.5">
      <c r="A87" s="21" t="s">
        <v>196</v>
      </c>
      <c r="B87" s="21"/>
      <c r="C87" s="21"/>
      <c r="D87" s="21"/>
      <c r="E87" s="21" t="s">
        <v>195</v>
      </c>
      <c r="F87" s="21"/>
      <c r="G87" s="21"/>
      <c r="H87" s="21"/>
      <c r="I87" s="21"/>
      <c r="J87" s="47"/>
      <c r="K87" s="21"/>
      <c r="L87" s="21"/>
    </row>
    <row r="88" spans="1:12" s="20" customFormat="1" ht="13.5">
      <c r="A88" s="21"/>
      <c r="B88" s="21"/>
      <c r="C88" s="21"/>
      <c r="D88" s="21"/>
      <c r="E88" s="21"/>
      <c r="F88" s="21"/>
      <c r="G88" s="21"/>
      <c r="H88" s="21"/>
      <c r="I88" s="21"/>
      <c r="J88" s="47"/>
      <c r="K88" s="21"/>
      <c r="L88" s="21"/>
    </row>
    <row r="89" spans="1:12" s="20" customFormat="1" ht="13.5">
      <c r="A89" s="21" t="s">
        <v>197</v>
      </c>
      <c r="B89" s="21"/>
      <c r="C89" s="21"/>
      <c r="D89" s="21"/>
      <c r="E89" s="21" t="s">
        <v>195</v>
      </c>
      <c r="F89" s="21"/>
      <c r="G89" s="21"/>
      <c r="H89" s="21"/>
      <c r="I89" s="21"/>
      <c r="J89" s="47"/>
      <c r="K89" s="21"/>
      <c r="L89" s="21"/>
    </row>
    <row r="90" spans="1:12" s="20" customFormat="1" ht="13.5">
      <c r="A90" s="21"/>
      <c r="B90" s="21"/>
      <c r="C90" s="21"/>
      <c r="D90" s="21"/>
      <c r="E90" s="21"/>
      <c r="F90" s="21"/>
      <c r="G90" s="21"/>
      <c r="H90" s="21"/>
      <c r="I90" s="21"/>
      <c r="J90" s="47"/>
      <c r="K90" s="21"/>
      <c r="L90" s="21"/>
    </row>
    <row r="91" spans="1:12" s="20" customFormat="1" ht="13.5">
      <c r="A91" s="21" t="s">
        <v>198</v>
      </c>
      <c r="B91" s="21"/>
      <c r="C91" s="21"/>
      <c r="D91" s="21"/>
      <c r="E91" s="28">
        <v>0</v>
      </c>
      <c r="F91" s="21"/>
      <c r="G91" s="21"/>
      <c r="H91" s="21"/>
      <c r="I91" s="21"/>
      <c r="J91" s="47"/>
      <c r="K91" s="21"/>
      <c r="L91" s="21"/>
    </row>
    <row r="92" spans="1:12" s="20" customFormat="1" ht="13.5">
      <c r="A92" s="21"/>
      <c r="B92" s="21"/>
      <c r="C92" s="21"/>
      <c r="D92" s="21"/>
      <c r="E92" s="21"/>
      <c r="F92" s="21"/>
      <c r="G92" s="21"/>
      <c r="H92" s="21"/>
      <c r="I92" s="21"/>
      <c r="J92" s="47"/>
      <c r="K92" s="21"/>
      <c r="L92" s="21"/>
    </row>
    <row r="93" spans="1:12" s="20" customFormat="1" ht="13.5">
      <c r="A93" s="21"/>
      <c r="B93" s="21"/>
      <c r="C93" s="21"/>
      <c r="D93" s="21"/>
      <c r="E93" s="21"/>
      <c r="F93" s="21"/>
      <c r="G93" s="21"/>
      <c r="H93" s="21"/>
      <c r="I93" s="21"/>
      <c r="J93" s="47"/>
      <c r="K93" s="21"/>
      <c r="L93" s="21"/>
    </row>
    <row r="94" spans="1:12" s="20" customFormat="1" ht="13.5">
      <c r="A94" s="21" t="s">
        <v>199</v>
      </c>
      <c r="B94" s="21"/>
      <c r="C94" s="21"/>
      <c r="D94" s="21"/>
      <c r="E94" s="21" t="s">
        <v>195</v>
      </c>
      <c r="F94" s="21"/>
      <c r="G94" s="21"/>
      <c r="H94" s="21"/>
      <c r="I94" s="21"/>
      <c r="J94" s="47"/>
      <c r="K94" s="21"/>
      <c r="L94" s="21"/>
    </row>
    <row r="95" spans="1:12" s="20" customFormat="1" ht="13.5">
      <c r="A95" s="21"/>
      <c r="B95" s="21"/>
      <c r="C95" s="21"/>
      <c r="D95" s="21"/>
      <c r="E95" s="21"/>
      <c r="F95" s="21"/>
      <c r="G95" s="21"/>
      <c r="H95" s="21"/>
      <c r="I95" s="21"/>
      <c r="J95" s="47"/>
      <c r="K95" s="21"/>
      <c r="L95" s="21"/>
    </row>
    <row r="96" spans="1:12" s="20" customFormat="1" ht="13.5">
      <c r="A96" s="21"/>
      <c r="B96" s="21" t="s">
        <v>200</v>
      </c>
      <c r="C96" s="21" t="s">
        <v>201</v>
      </c>
      <c r="D96" s="21" t="s">
        <v>202</v>
      </c>
      <c r="E96" s="21"/>
      <c r="F96" s="21"/>
      <c r="G96" s="21"/>
      <c r="H96" s="21"/>
      <c r="I96" s="21"/>
      <c r="J96" s="47" t="s">
        <v>203</v>
      </c>
      <c r="K96" s="21"/>
      <c r="L96" s="21"/>
    </row>
    <row r="97" spans="1:12" s="20" customFormat="1" ht="13.5">
      <c r="A97" s="21"/>
      <c r="B97" s="21"/>
      <c r="C97" s="21"/>
      <c r="D97" s="21"/>
      <c r="E97" s="21"/>
      <c r="F97" s="21"/>
      <c r="G97" s="21"/>
      <c r="H97" s="21"/>
      <c r="I97" s="21"/>
      <c r="J97" s="47"/>
      <c r="K97" s="21"/>
      <c r="L97" s="21"/>
    </row>
    <row r="98" spans="1:12" s="20" customFormat="1" ht="13.5">
      <c r="A98" s="21" t="s">
        <v>204</v>
      </c>
      <c r="B98" s="21"/>
      <c r="C98" s="21"/>
      <c r="D98" s="21"/>
      <c r="E98" s="21"/>
      <c r="F98" s="21"/>
      <c r="G98" s="21" t="s">
        <v>205</v>
      </c>
      <c r="J98" s="48"/>
      <c r="K98" s="21"/>
      <c r="L98" s="21"/>
    </row>
    <row r="99" spans="1:9" ht="13.5">
      <c r="A99" s="5"/>
      <c r="B99"/>
      <c r="C99"/>
      <c r="D99"/>
      <c r="E99"/>
      <c r="F99" s="6"/>
      <c r="G99" s="6"/>
      <c r="H99" s="6"/>
      <c r="I99" s="4"/>
    </row>
    <row r="100" ht="13.5">
      <c r="I100" s="4"/>
    </row>
    <row r="102" spans="2:9" ht="13.5">
      <c r="B102" s="7" t="s">
        <v>99</v>
      </c>
      <c r="C102" s="7" t="s">
        <v>56</v>
      </c>
      <c r="D102" s="93" t="s">
        <v>101</v>
      </c>
      <c r="E102" s="93"/>
      <c r="G102"/>
      <c r="H102" s="1" t="s">
        <v>56</v>
      </c>
      <c r="I102" s="1" t="s">
        <v>101</v>
      </c>
    </row>
    <row r="103" spans="2:9" ht="13.5">
      <c r="B103" s="2">
        <f aca="true" t="shared" si="8" ref="B103:B115">RANK(E103,$E$103:$E$118)</f>
        <v>6</v>
      </c>
      <c r="C103" t="s">
        <v>22</v>
      </c>
      <c r="D103" s="2">
        <f aca="true" t="shared" si="9" ref="D103:D115">SUMIF(E$49:E$61,C103,I$49:I$61)</f>
        <v>4</v>
      </c>
      <c r="E103" s="8">
        <f>D103+(13/1000000)</f>
        <v>4.000013</v>
      </c>
      <c r="G103">
        <v>1</v>
      </c>
      <c r="H103" t="str">
        <f aca="true" t="shared" si="10" ref="H103:H118">VLOOKUP($G103,$B$103:$D$118,$B$1,0)</f>
        <v>R&amp;D</v>
      </c>
      <c r="I103">
        <f aca="true" t="shared" si="11" ref="I103:I118">VLOOKUP($G103,$B$103:$D$118,$C$1,0)</f>
        <v>13</v>
      </c>
    </row>
    <row r="104" spans="2:9" ht="13.5">
      <c r="B104" s="2">
        <f t="shared" si="8"/>
        <v>1</v>
      </c>
      <c r="C104" t="s">
        <v>59</v>
      </c>
      <c r="D104" s="2">
        <f t="shared" si="9"/>
        <v>13</v>
      </c>
      <c r="E104" s="8">
        <f>D104+(12/1000000)</f>
        <v>13.000012</v>
      </c>
      <c r="G104">
        <v>2</v>
      </c>
      <c r="H104" t="str">
        <f t="shared" si="10"/>
        <v>ＩＣＩ</v>
      </c>
      <c r="I104">
        <f t="shared" si="11"/>
        <v>10</v>
      </c>
    </row>
    <row r="105" spans="2:9" ht="13.5">
      <c r="B105" s="2">
        <f t="shared" si="8"/>
        <v>9</v>
      </c>
      <c r="C105" t="s">
        <v>6</v>
      </c>
      <c r="D105" s="2">
        <f t="shared" si="9"/>
        <v>0</v>
      </c>
      <c r="E105" s="8">
        <f>D105+(11/1000000)</f>
        <v>1.1E-05</v>
      </c>
      <c r="G105">
        <v>3</v>
      </c>
      <c r="H105" t="str">
        <f t="shared" si="10"/>
        <v>宇都宮</v>
      </c>
      <c r="I105">
        <f t="shared" si="11"/>
        <v>9</v>
      </c>
    </row>
    <row r="106" spans="2:9" ht="13.5">
      <c r="B106" s="2">
        <f t="shared" si="8"/>
        <v>8</v>
      </c>
      <c r="C106" t="s">
        <v>8</v>
      </c>
      <c r="D106" s="2">
        <f t="shared" si="9"/>
        <v>1</v>
      </c>
      <c r="E106" s="8">
        <f>D106+(10/1000000)</f>
        <v>1.00001</v>
      </c>
      <c r="G106">
        <v>4</v>
      </c>
      <c r="H106" t="str">
        <f t="shared" si="10"/>
        <v>ﾊﾟﾝｻｰ</v>
      </c>
      <c r="I106">
        <f t="shared" si="11"/>
        <v>8</v>
      </c>
    </row>
    <row r="107" spans="2:9" ht="13.5">
      <c r="B107" s="2">
        <f t="shared" si="8"/>
        <v>3</v>
      </c>
      <c r="C107" t="s">
        <v>57</v>
      </c>
      <c r="D107" s="2">
        <f t="shared" si="9"/>
        <v>9</v>
      </c>
      <c r="E107" s="8">
        <f>D107+(9/1000000)</f>
        <v>9.000009</v>
      </c>
      <c r="G107">
        <v>5</v>
      </c>
      <c r="H107" t="str">
        <f t="shared" si="10"/>
        <v>ｼｽﾃｨｰﾅ</v>
      </c>
      <c r="I107">
        <f t="shared" si="11"/>
        <v>7</v>
      </c>
    </row>
    <row r="108" spans="2:9" ht="13.5">
      <c r="B108" s="2">
        <f t="shared" si="8"/>
        <v>10</v>
      </c>
      <c r="C108" t="s">
        <v>18</v>
      </c>
      <c r="D108" s="2">
        <f t="shared" si="9"/>
        <v>0</v>
      </c>
      <c r="E108" s="8">
        <f>D108+(8/1000000)</f>
        <v>8E-06</v>
      </c>
      <c r="G108">
        <v>6</v>
      </c>
      <c r="H108" t="str">
        <f t="shared" si="10"/>
        <v>ﾌﾛｲﾃﾞ</v>
      </c>
      <c r="I108">
        <f t="shared" si="11"/>
        <v>4</v>
      </c>
    </row>
    <row r="109" spans="2:9" ht="13.5">
      <c r="B109" s="2">
        <f t="shared" si="8"/>
        <v>11</v>
      </c>
      <c r="C109" t="s">
        <v>108</v>
      </c>
      <c r="D109" s="2">
        <f t="shared" si="9"/>
        <v>0</v>
      </c>
      <c r="E109" s="8">
        <f>D109+(7/1000000)</f>
        <v>7E-06</v>
      </c>
      <c r="G109">
        <v>7</v>
      </c>
      <c r="H109" t="str">
        <f t="shared" si="10"/>
        <v>KS</v>
      </c>
      <c r="I109">
        <f t="shared" si="11"/>
        <v>3</v>
      </c>
    </row>
    <row r="110" spans="2:9" ht="13.5">
      <c r="B110" s="2">
        <f t="shared" si="8"/>
        <v>7</v>
      </c>
      <c r="C110" t="s">
        <v>9</v>
      </c>
      <c r="D110" s="2">
        <f t="shared" si="9"/>
        <v>3</v>
      </c>
      <c r="E110" s="8">
        <f>D110+(4/1000000)</f>
        <v>3.000004</v>
      </c>
      <c r="G110">
        <v>8</v>
      </c>
      <c r="H110" t="str">
        <f t="shared" si="10"/>
        <v>パワー</v>
      </c>
      <c r="I110">
        <f t="shared" si="11"/>
        <v>1</v>
      </c>
    </row>
    <row r="111" spans="2:9" ht="13.5">
      <c r="B111" s="2">
        <f t="shared" si="8"/>
        <v>12</v>
      </c>
      <c r="C111" t="s">
        <v>19</v>
      </c>
      <c r="D111" s="2">
        <f t="shared" si="9"/>
        <v>0</v>
      </c>
      <c r="E111" s="8">
        <f>D111+(3/1000000)</f>
        <v>3E-06</v>
      </c>
      <c r="G111">
        <v>9</v>
      </c>
      <c r="H111" t="str">
        <f t="shared" si="10"/>
        <v>東京電力</v>
      </c>
      <c r="I111">
        <f t="shared" si="11"/>
        <v>0</v>
      </c>
    </row>
    <row r="112" spans="2:9" ht="13.5">
      <c r="B112" s="2">
        <f t="shared" si="8"/>
        <v>13</v>
      </c>
      <c r="C112" t="s">
        <v>111</v>
      </c>
      <c r="D112" s="2">
        <f t="shared" si="9"/>
        <v>0</v>
      </c>
      <c r="E112" s="8">
        <f>D112+(2/1000000)</f>
        <v>2E-06</v>
      </c>
      <c r="G112">
        <v>10</v>
      </c>
      <c r="H112" t="str">
        <f t="shared" si="10"/>
        <v>県庁</v>
      </c>
      <c r="I112">
        <f t="shared" si="11"/>
        <v>0</v>
      </c>
    </row>
    <row r="113" spans="2:9" ht="13.5">
      <c r="B113" s="2">
        <f t="shared" si="8"/>
        <v>14</v>
      </c>
      <c r="C113" t="s">
        <v>11</v>
      </c>
      <c r="D113" s="2">
        <f t="shared" si="9"/>
        <v>0</v>
      </c>
      <c r="E113" s="8">
        <f>D113+(1/1000000)</f>
        <v>1E-06</v>
      </c>
      <c r="G113">
        <v>11</v>
      </c>
      <c r="H113" t="str">
        <f t="shared" si="10"/>
        <v>ｼｬﾛｰﾑ</v>
      </c>
      <c r="I113">
        <f t="shared" si="11"/>
        <v>0</v>
      </c>
    </row>
    <row r="114" spans="2:9" ht="13.5">
      <c r="B114" s="2">
        <f t="shared" si="8"/>
        <v>15</v>
      </c>
      <c r="C114" t="s">
        <v>58</v>
      </c>
      <c r="D114" s="2">
        <f t="shared" si="9"/>
        <v>0</v>
      </c>
      <c r="E114" s="8">
        <f>D114+(0.9/1000000)</f>
        <v>9.000000000000001E-07</v>
      </c>
      <c r="G114">
        <v>12</v>
      </c>
      <c r="H114" t="str">
        <f t="shared" si="10"/>
        <v>富士重工</v>
      </c>
      <c r="I114">
        <f t="shared" si="11"/>
        <v>0</v>
      </c>
    </row>
    <row r="115" spans="2:9" ht="13.5">
      <c r="B115" s="2">
        <f t="shared" si="8"/>
        <v>4</v>
      </c>
      <c r="C115" t="s">
        <v>110</v>
      </c>
      <c r="D115" s="2">
        <f t="shared" si="9"/>
        <v>8</v>
      </c>
      <c r="E115" s="8">
        <f>D115+(0.8/1000000)</f>
        <v>8.0000008</v>
      </c>
      <c r="G115">
        <v>13</v>
      </c>
      <c r="H115" t="str">
        <f t="shared" si="10"/>
        <v>ジュニア</v>
      </c>
      <c r="I115">
        <f t="shared" si="11"/>
        <v>0</v>
      </c>
    </row>
    <row r="116" spans="2:9" ht="13.5">
      <c r="B116" s="2">
        <f>RANK(E116,$E$103:$E$118)</f>
        <v>5</v>
      </c>
      <c r="C116" t="s">
        <v>13</v>
      </c>
      <c r="D116" s="2">
        <f>SUMIF(E$49:E$61,C116,I$49:I$61)</f>
        <v>7</v>
      </c>
      <c r="E116" s="8">
        <f>D116+(0.7/1000000)</f>
        <v>7.0000007</v>
      </c>
      <c r="G116">
        <v>14</v>
      </c>
      <c r="H116" t="str">
        <f t="shared" si="10"/>
        <v>ﾎﾜｲﾄﾊﾟﾚｯﾄ</v>
      </c>
      <c r="I116">
        <f t="shared" si="11"/>
        <v>0</v>
      </c>
    </row>
    <row r="117" spans="2:9" ht="13.5">
      <c r="B117" s="2">
        <f>RANK(E117,$E$103:$E$118)</f>
        <v>16</v>
      </c>
      <c r="C117" t="s">
        <v>316</v>
      </c>
      <c r="D117" s="2">
        <f>SUMIF(E$49:E$61,C117,I$49:I$61)</f>
        <v>0</v>
      </c>
      <c r="E117" s="8">
        <f>D117+(0.6/1000000)</f>
        <v>6E-07</v>
      </c>
      <c r="G117">
        <v>15</v>
      </c>
      <c r="H117" t="str">
        <f t="shared" si="10"/>
        <v>市役所</v>
      </c>
      <c r="I117">
        <f t="shared" si="11"/>
        <v>0</v>
      </c>
    </row>
    <row r="118" spans="2:9" ht="13.5">
      <c r="B118" s="2">
        <f>RANK(E118,$E$103:$E$118)</f>
        <v>2</v>
      </c>
      <c r="C118" t="s">
        <v>328</v>
      </c>
      <c r="D118" s="2">
        <f>SUMIF(E$40:E$51,C118,I$40:I$51)</f>
        <v>10</v>
      </c>
      <c r="E118" s="8">
        <f>D118+(0.5/1000000)</f>
        <v>10.0000005</v>
      </c>
      <c r="G118">
        <v>16</v>
      </c>
      <c r="H118" t="str">
        <f t="shared" si="10"/>
        <v>ＴＳＣ</v>
      </c>
      <c r="I118">
        <f t="shared" si="11"/>
        <v>0</v>
      </c>
    </row>
    <row r="119" spans="4:9" ht="13.5">
      <c r="D119" s="2">
        <f>SUM(D103:D118)</f>
        <v>55</v>
      </c>
      <c r="I119" s="2">
        <f>SUM(I103:I118)</f>
        <v>55</v>
      </c>
    </row>
  </sheetData>
  <mergeCells count="2">
    <mergeCell ref="D102:E102"/>
    <mergeCell ref="A46:I46"/>
  </mergeCells>
  <printOptions/>
  <pageMargins left="0.54" right="0.41" top="0.38" bottom="0.23" header="0.34" footer="0.19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L116"/>
  <sheetViews>
    <sheetView workbookViewId="0" topLeftCell="A28">
      <selection activeCell="A43" sqref="A43:I43"/>
    </sheetView>
  </sheetViews>
  <sheetFormatPr defaultColWidth="9.00390625" defaultRowHeight="13.5"/>
  <cols>
    <col min="1" max="1" width="8.00390625" style="2" customWidth="1"/>
    <col min="2" max="2" width="3.75390625" style="2" customWidth="1"/>
    <col min="3" max="3" width="12.50390625" style="2" customWidth="1"/>
    <col min="4" max="4" width="4.875" style="2" customWidth="1"/>
    <col min="5" max="5" width="10.25390625" style="2" customWidth="1"/>
    <col min="6" max="7" width="12.875" style="2" customWidth="1"/>
    <col min="8" max="8" width="10.375" style="2" customWidth="1"/>
    <col min="9" max="9" width="9.75390625" style="2" customWidth="1"/>
    <col min="10" max="10" width="8.875" style="43" customWidth="1"/>
    <col min="11" max="11" width="10.75390625" style="57" customWidth="1"/>
    <col min="12" max="16384" width="9.00390625" style="2" customWidth="1"/>
  </cols>
  <sheetData>
    <row r="1" spans="1:8" ht="13.5">
      <c r="A1" s="2" t="s">
        <v>114</v>
      </c>
      <c r="B1" s="11">
        <v>2</v>
      </c>
      <c r="C1" s="11">
        <v>3</v>
      </c>
      <c r="D1" s="11">
        <v>4</v>
      </c>
      <c r="E1" s="11">
        <v>5</v>
      </c>
      <c r="F1" s="11">
        <v>6</v>
      </c>
      <c r="G1" s="11">
        <v>7</v>
      </c>
      <c r="H1" s="11">
        <v>8</v>
      </c>
    </row>
    <row r="2" spans="1:11" ht="13.5">
      <c r="A2" s="7" t="s">
        <v>100</v>
      </c>
      <c r="B2" s="7" t="s">
        <v>0</v>
      </c>
      <c r="C2" s="7" t="s">
        <v>1</v>
      </c>
      <c r="D2" s="7" t="s">
        <v>2</v>
      </c>
      <c r="E2" s="7" t="s">
        <v>3</v>
      </c>
      <c r="F2" s="7" t="s">
        <v>93</v>
      </c>
      <c r="G2" s="7" t="s">
        <v>94</v>
      </c>
      <c r="H2" s="7" t="s">
        <v>95</v>
      </c>
      <c r="K2" s="52" t="s">
        <v>217</v>
      </c>
    </row>
    <row r="3" spans="6:12" ht="14.25" thickBot="1">
      <c r="F3" s="2" t="s">
        <v>216</v>
      </c>
      <c r="I3" s="2" t="s">
        <v>4</v>
      </c>
      <c r="K3" s="2" t="s">
        <v>222</v>
      </c>
      <c r="L3" s="2" t="s">
        <v>223</v>
      </c>
    </row>
    <row r="4" spans="1:11" ht="13.5">
      <c r="A4" s="5">
        <f aca="true" t="shared" si="0" ref="A4:A33">RANK(J4,J$4:J$40,1)</f>
        <v>15</v>
      </c>
      <c r="B4" s="2">
        <v>70</v>
      </c>
      <c r="C4" s="2" t="s">
        <v>33</v>
      </c>
      <c r="D4" s="2">
        <v>48</v>
      </c>
      <c r="E4" s="2" t="s">
        <v>22</v>
      </c>
      <c r="F4" s="32">
        <v>0.0005738425925925925</v>
      </c>
      <c r="G4" s="34">
        <v>0.0006600694444444445</v>
      </c>
      <c r="H4" s="4">
        <f aca="true" t="shared" si="1" ref="H4:H31">F4+G4</f>
        <v>0.0012339120370370368</v>
      </c>
      <c r="I4" s="10">
        <f>H4+((1000-B4)/100000000000000)</f>
        <v>0.0012339120463370368</v>
      </c>
      <c r="J4" s="44">
        <f>IF(I4&gt;0.0001,H4+(100-B4)/100000000000,"")</f>
        <v>0.001233912337037037</v>
      </c>
      <c r="K4" s="53"/>
    </row>
    <row r="5" spans="1:11" ht="13.5">
      <c r="A5" s="5" t="e">
        <f t="shared" si="0"/>
        <v>#VALUE!</v>
      </c>
      <c r="B5" s="2">
        <v>71</v>
      </c>
      <c r="C5" s="2" t="s">
        <v>65</v>
      </c>
      <c r="D5" s="2">
        <v>49</v>
      </c>
      <c r="E5" s="2" t="s">
        <v>61</v>
      </c>
      <c r="F5" s="33"/>
      <c r="G5" s="35"/>
      <c r="H5" s="4">
        <f t="shared" si="1"/>
        <v>0</v>
      </c>
      <c r="I5" s="10">
        <f aca="true" t="shared" si="2" ref="I5:I36">H5+((1000-B5)/100000000000000)</f>
        <v>9.29E-12</v>
      </c>
      <c r="J5" s="44">
        <f>IF(I5&gt;0.0001,H5+(100-B5)/100000000000,"")</f>
      </c>
      <c r="K5" s="54" t="s">
        <v>325</v>
      </c>
    </row>
    <row r="6" spans="1:11" ht="13.5">
      <c r="A6" s="5">
        <f t="shared" si="0"/>
        <v>11</v>
      </c>
      <c r="B6" s="2">
        <v>72</v>
      </c>
      <c r="C6" s="2" t="s">
        <v>258</v>
      </c>
      <c r="D6" s="2">
        <v>40</v>
      </c>
      <c r="E6" s="43" t="s">
        <v>80</v>
      </c>
      <c r="F6" s="33">
        <v>0.0005425925925925926</v>
      </c>
      <c r="G6" s="35">
        <v>0.0006537037037037037</v>
      </c>
      <c r="H6" s="4">
        <f t="shared" si="1"/>
        <v>0.0011962962962962962</v>
      </c>
      <c r="I6" s="10">
        <f t="shared" si="2"/>
        <v>0.0011962963055762962</v>
      </c>
      <c r="J6" s="44">
        <f>IF(I6&gt;0.0001,H6+(100-B6)/100000000000,"")</f>
        <v>0.0011962965762962962</v>
      </c>
      <c r="K6" s="35"/>
    </row>
    <row r="7" spans="1:11" ht="13.5">
      <c r="A7" s="5">
        <f t="shared" si="0"/>
        <v>25</v>
      </c>
      <c r="B7" s="2">
        <v>73</v>
      </c>
      <c r="C7" s="2" t="s">
        <v>32</v>
      </c>
      <c r="D7" s="2">
        <v>48</v>
      </c>
      <c r="E7" s="2" t="s">
        <v>9</v>
      </c>
      <c r="F7" s="33">
        <v>0.0005440972222222222</v>
      </c>
      <c r="G7" s="35">
        <v>0.0009590277777777778</v>
      </c>
      <c r="H7" s="4">
        <f t="shared" si="1"/>
        <v>0.0015031250000000001</v>
      </c>
      <c r="I7" s="10">
        <f t="shared" si="2"/>
        <v>0.00150312500927</v>
      </c>
      <c r="J7" s="44">
        <f>IF(I7&gt;0.0001,H7+(100-B7)/100000000000,"")</f>
        <v>0.0015031252700000001</v>
      </c>
      <c r="K7" s="54"/>
    </row>
    <row r="8" spans="1:11" ht="13.5">
      <c r="A8" s="5">
        <f t="shared" si="0"/>
        <v>9</v>
      </c>
      <c r="B8" s="2">
        <v>74</v>
      </c>
      <c r="C8" s="2" t="s">
        <v>90</v>
      </c>
      <c r="D8" s="2">
        <v>43</v>
      </c>
      <c r="E8" s="2" t="s">
        <v>86</v>
      </c>
      <c r="F8" s="33">
        <v>0.0005403935185185185</v>
      </c>
      <c r="G8" s="35">
        <v>0.0006465277777777778</v>
      </c>
      <c r="H8" s="4">
        <f t="shared" si="1"/>
        <v>0.0011869212962962962</v>
      </c>
      <c r="I8" s="10">
        <f t="shared" si="2"/>
        <v>0.0011869213055562963</v>
      </c>
      <c r="J8" s="44">
        <f>IF(I8&gt;0.0001,H8+(100-B8)/100000000000,"")</f>
        <v>0.0011869215562962962</v>
      </c>
      <c r="K8" s="54"/>
    </row>
    <row r="9" spans="1:11" ht="13.5">
      <c r="A9" s="5">
        <f t="shared" si="0"/>
        <v>8</v>
      </c>
      <c r="B9" s="2">
        <v>75</v>
      </c>
      <c r="C9" s="2" t="s">
        <v>259</v>
      </c>
      <c r="D9" s="2">
        <v>40</v>
      </c>
      <c r="E9" s="2" t="s">
        <v>260</v>
      </c>
      <c r="F9" s="33">
        <v>0.0005413194444444445</v>
      </c>
      <c r="G9" s="35">
        <v>0.000644212962962963</v>
      </c>
      <c r="H9" s="4">
        <f t="shared" si="1"/>
        <v>0.0011855324074074075</v>
      </c>
      <c r="I9" s="10">
        <f t="shared" si="2"/>
        <v>0.0011855324166574076</v>
      </c>
      <c r="J9" s="44">
        <f aca="true" t="shared" si="3" ref="J9:J36">IF(I9&gt;0.0001,H9+(100-B9)/100000000000,"")</f>
        <v>0.0011855326574074076</v>
      </c>
      <c r="K9" s="54"/>
    </row>
    <row r="10" spans="1:11" ht="13.5">
      <c r="A10" s="5">
        <f t="shared" si="0"/>
        <v>1</v>
      </c>
      <c r="B10" s="2">
        <v>76</v>
      </c>
      <c r="C10" s="2" t="s">
        <v>27</v>
      </c>
      <c r="D10" s="2">
        <v>46</v>
      </c>
      <c r="E10" s="2" t="s">
        <v>18</v>
      </c>
      <c r="F10" s="33">
        <v>0.0005125</v>
      </c>
      <c r="G10" s="35">
        <v>0.0005894675925925926</v>
      </c>
      <c r="H10" s="4">
        <f t="shared" si="1"/>
        <v>0.0011019675925925928</v>
      </c>
      <c r="I10" s="10">
        <f t="shared" si="2"/>
        <v>0.0011019676018325928</v>
      </c>
      <c r="J10" s="44">
        <f t="shared" si="3"/>
        <v>0.0011019678325925927</v>
      </c>
      <c r="K10" s="54"/>
    </row>
    <row r="11" spans="1:11" ht="13.5">
      <c r="A11" s="5">
        <f t="shared" si="0"/>
        <v>3</v>
      </c>
      <c r="B11" s="2">
        <v>77</v>
      </c>
      <c r="C11" s="2" t="s">
        <v>29</v>
      </c>
      <c r="D11" s="2">
        <v>47</v>
      </c>
      <c r="E11" s="2" t="s">
        <v>19</v>
      </c>
      <c r="F11" s="33">
        <v>0.0005247685185185185</v>
      </c>
      <c r="G11" s="35">
        <v>0.0006293981481481481</v>
      </c>
      <c r="H11" s="4">
        <f t="shared" si="1"/>
        <v>0.0011541666666666666</v>
      </c>
      <c r="I11" s="10">
        <f t="shared" si="2"/>
        <v>0.0011541666758966666</v>
      </c>
      <c r="J11" s="44">
        <f t="shared" si="3"/>
        <v>0.0011541668966666666</v>
      </c>
      <c r="K11" s="54"/>
    </row>
    <row r="12" spans="1:11" ht="13.5">
      <c r="A12" s="5">
        <f t="shared" si="0"/>
        <v>4</v>
      </c>
      <c r="B12" s="2">
        <v>78</v>
      </c>
      <c r="C12" s="2" t="s">
        <v>124</v>
      </c>
      <c r="D12" s="2">
        <v>40</v>
      </c>
      <c r="E12" s="2" t="s">
        <v>125</v>
      </c>
      <c r="F12" s="33">
        <v>0.0005318287037037037</v>
      </c>
      <c r="G12" s="35">
        <v>0.0006253472222222222</v>
      </c>
      <c r="H12" s="4">
        <f t="shared" si="1"/>
        <v>0.001157175925925926</v>
      </c>
      <c r="I12" s="10">
        <f t="shared" si="2"/>
        <v>0.001157175935145926</v>
      </c>
      <c r="J12" s="44">
        <f t="shared" si="3"/>
        <v>0.001157176145925926</v>
      </c>
      <c r="K12" s="54"/>
    </row>
    <row r="13" spans="1:11" ht="13.5">
      <c r="A13" s="5">
        <f t="shared" si="0"/>
        <v>2</v>
      </c>
      <c r="B13" s="2">
        <v>79</v>
      </c>
      <c r="C13" s="2" t="s">
        <v>92</v>
      </c>
      <c r="D13" s="2">
        <v>40</v>
      </c>
      <c r="E13" s="2" t="s">
        <v>13</v>
      </c>
      <c r="F13" s="33">
        <v>0.000528587962962963</v>
      </c>
      <c r="G13" s="35">
        <v>0.0006081018518518519</v>
      </c>
      <c r="H13" s="4">
        <f t="shared" si="1"/>
        <v>0.0011366898148148148</v>
      </c>
      <c r="I13" s="10">
        <f t="shared" si="2"/>
        <v>0.0011366898240248147</v>
      </c>
      <c r="J13" s="44">
        <f t="shared" si="3"/>
        <v>0.0011366900248148148</v>
      </c>
      <c r="K13" s="54"/>
    </row>
    <row r="14" spans="1:11" ht="13.5">
      <c r="A14" s="5" t="e">
        <f t="shared" si="0"/>
        <v>#VALUE!</v>
      </c>
      <c r="B14" s="2">
        <v>80</v>
      </c>
      <c r="C14" s="2" t="s">
        <v>78</v>
      </c>
      <c r="D14" s="2">
        <v>47</v>
      </c>
      <c r="E14" s="2" t="s">
        <v>76</v>
      </c>
      <c r="F14" s="33"/>
      <c r="G14" s="35"/>
      <c r="H14" s="4">
        <f t="shared" si="1"/>
        <v>0</v>
      </c>
      <c r="I14" s="10">
        <f t="shared" si="2"/>
        <v>9.2E-12</v>
      </c>
      <c r="J14" s="44">
        <f t="shared" si="3"/>
      </c>
      <c r="K14" s="54" t="s">
        <v>326</v>
      </c>
    </row>
    <row r="15" spans="1:11" ht="13.5">
      <c r="A15" s="5">
        <f t="shared" si="0"/>
        <v>12</v>
      </c>
      <c r="B15" s="2">
        <v>81</v>
      </c>
      <c r="C15" s="2" t="s">
        <v>261</v>
      </c>
      <c r="D15" s="2">
        <v>48</v>
      </c>
      <c r="E15" s="2" t="s">
        <v>262</v>
      </c>
      <c r="F15" s="33">
        <v>0.0005032407407407406</v>
      </c>
      <c r="G15" s="35">
        <v>0.0007021990740740742</v>
      </c>
      <c r="H15" s="4">
        <f t="shared" si="1"/>
        <v>0.0012054398148148148</v>
      </c>
      <c r="I15" s="10">
        <f t="shared" si="2"/>
        <v>0.001205439824004815</v>
      </c>
      <c r="J15" s="44">
        <f t="shared" si="3"/>
        <v>0.001205440004814815</v>
      </c>
      <c r="K15" s="54"/>
    </row>
    <row r="16" spans="1:12" ht="13.5">
      <c r="A16" s="5" t="e">
        <f t="shared" si="0"/>
        <v>#VALUE!</v>
      </c>
      <c r="B16" s="2">
        <v>82</v>
      </c>
      <c r="C16" s="2" t="s">
        <v>263</v>
      </c>
      <c r="D16" s="2">
        <v>46</v>
      </c>
      <c r="E16" s="2" t="s">
        <v>96</v>
      </c>
      <c r="F16" s="33"/>
      <c r="G16" s="35"/>
      <c r="H16" s="4">
        <f t="shared" si="1"/>
        <v>0</v>
      </c>
      <c r="I16" s="10">
        <f t="shared" si="2"/>
        <v>9.18E-12</v>
      </c>
      <c r="J16" s="44">
        <f t="shared" si="3"/>
      </c>
      <c r="K16" s="54"/>
      <c r="L16" s="2" t="s">
        <v>318</v>
      </c>
    </row>
    <row r="17" spans="1:11" ht="13.5">
      <c r="A17" s="5">
        <f t="shared" si="0"/>
        <v>19</v>
      </c>
      <c r="B17" s="2">
        <v>83</v>
      </c>
      <c r="C17" s="2" t="s">
        <v>64</v>
      </c>
      <c r="D17" s="2">
        <v>47</v>
      </c>
      <c r="E17" s="2" t="s">
        <v>61</v>
      </c>
      <c r="F17" s="33">
        <v>0.000577199074074074</v>
      </c>
      <c r="G17" s="35">
        <v>0.0007184027777777778</v>
      </c>
      <c r="H17" s="4">
        <f t="shared" si="1"/>
        <v>0.0012956018518518518</v>
      </c>
      <c r="I17" s="10">
        <f t="shared" si="2"/>
        <v>0.0012956018610218519</v>
      </c>
      <c r="J17" s="44">
        <f t="shared" si="3"/>
        <v>0.0012956020218518518</v>
      </c>
      <c r="K17" s="54"/>
    </row>
    <row r="18" spans="1:11" ht="13.5">
      <c r="A18" s="5" t="e">
        <f t="shared" si="0"/>
        <v>#VALUE!</v>
      </c>
      <c r="B18" s="2">
        <v>84</v>
      </c>
      <c r="C18" s="2" t="s">
        <v>26</v>
      </c>
      <c r="D18" s="2">
        <v>48</v>
      </c>
      <c r="E18" s="2" t="s">
        <v>8</v>
      </c>
      <c r="F18" s="33"/>
      <c r="G18" s="35"/>
      <c r="H18" s="4">
        <f t="shared" si="1"/>
        <v>0</v>
      </c>
      <c r="I18" s="10">
        <f t="shared" si="2"/>
        <v>9.16E-12</v>
      </c>
      <c r="J18" s="44">
        <f t="shared" si="3"/>
      </c>
      <c r="K18" s="54" t="s">
        <v>326</v>
      </c>
    </row>
    <row r="19" spans="1:11" ht="13.5">
      <c r="A19" s="5">
        <f t="shared" si="0"/>
        <v>23</v>
      </c>
      <c r="B19" s="2">
        <v>85</v>
      </c>
      <c r="C19" s="2" t="s">
        <v>91</v>
      </c>
      <c r="D19" s="2">
        <v>42</v>
      </c>
      <c r="E19" s="2" t="s">
        <v>86</v>
      </c>
      <c r="F19" s="33">
        <v>0.0007569444444444445</v>
      </c>
      <c r="G19" s="35">
        <v>0.0007099537037037036</v>
      </c>
      <c r="H19" s="4">
        <f t="shared" si="1"/>
        <v>0.0014668981481481482</v>
      </c>
      <c r="I19" s="10">
        <f t="shared" si="2"/>
        <v>0.0014668981572981481</v>
      </c>
      <c r="J19" s="44">
        <f t="shared" si="3"/>
        <v>0.0014668982981481482</v>
      </c>
      <c r="K19" s="54"/>
    </row>
    <row r="20" spans="1:11" ht="13.5">
      <c r="A20" s="5">
        <f t="shared" si="0"/>
        <v>20</v>
      </c>
      <c r="B20" s="2">
        <v>86</v>
      </c>
      <c r="C20" s="2" t="s">
        <v>264</v>
      </c>
      <c r="D20" s="2">
        <v>44</v>
      </c>
      <c r="E20" s="2" t="s">
        <v>260</v>
      </c>
      <c r="F20" s="33">
        <v>0.0006072916666666667</v>
      </c>
      <c r="G20" s="35">
        <v>0.0007018518518518518</v>
      </c>
      <c r="H20" s="4">
        <f t="shared" si="1"/>
        <v>0.0013091435185185185</v>
      </c>
      <c r="I20" s="10">
        <f t="shared" si="2"/>
        <v>0.0013091435276585185</v>
      </c>
      <c r="J20" s="44">
        <f t="shared" si="3"/>
        <v>0.0013091436585185186</v>
      </c>
      <c r="K20" s="54"/>
    </row>
    <row r="21" spans="1:11" ht="13.5">
      <c r="A21" s="5">
        <f t="shared" si="0"/>
        <v>6</v>
      </c>
      <c r="B21" s="2">
        <v>87</v>
      </c>
      <c r="C21" s="2" t="s">
        <v>265</v>
      </c>
      <c r="D21" s="2">
        <v>46</v>
      </c>
      <c r="E21" s="2" t="s">
        <v>81</v>
      </c>
      <c r="F21" s="33">
        <v>0.0005416666666666666</v>
      </c>
      <c r="G21" s="35">
        <v>0.0006388888888888889</v>
      </c>
      <c r="H21" s="4">
        <f t="shared" si="1"/>
        <v>0.0011805555555555556</v>
      </c>
      <c r="I21" s="10">
        <f t="shared" si="2"/>
        <v>0.0011805555646855555</v>
      </c>
      <c r="J21" s="44">
        <f t="shared" si="3"/>
        <v>0.0011805556855555555</v>
      </c>
      <c r="K21" s="54"/>
    </row>
    <row r="22" spans="1:11" ht="13.5">
      <c r="A22" s="5">
        <f t="shared" si="0"/>
        <v>7</v>
      </c>
      <c r="B22" s="2">
        <v>88</v>
      </c>
      <c r="C22" s="2" t="s">
        <v>30</v>
      </c>
      <c r="D22" s="2">
        <v>42</v>
      </c>
      <c r="E22" s="2" t="s">
        <v>19</v>
      </c>
      <c r="F22" s="33">
        <v>0.0005357638888888889</v>
      </c>
      <c r="G22" s="35">
        <v>0.0006461805555555555</v>
      </c>
      <c r="H22" s="4">
        <f t="shared" si="1"/>
        <v>0.0011819444444444444</v>
      </c>
      <c r="I22" s="10">
        <f t="shared" si="2"/>
        <v>0.0011819444535644443</v>
      </c>
      <c r="J22" s="44">
        <f t="shared" si="3"/>
        <v>0.0011819445644444444</v>
      </c>
      <c r="K22" s="54"/>
    </row>
    <row r="23" spans="1:11" ht="13.5">
      <c r="A23" s="5" t="e">
        <f t="shared" si="0"/>
        <v>#VALUE!</v>
      </c>
      <c r="B23" s="2">
        <v>89</v>
      </c>
      <c r="C23" s="2" t="s">
        <v>266</v>
      </c>
      <c r="D23" s="2">
        <v>45</v>
      </c>
      <c r="E23" s="2" t="s">
        <v>109</v>
      </c>
      <c r="F23" s="33"/>
      <c r="G23" s="35"/>
      <c r="H23" s="4">
        <f t="shared" si="1"/>
        <v>0</v>
      </c>
      <c r="I23" s="10">
        <f t="shared" si="2"/>
        <v>9.11E-12</v>
      </c>
      <c r="J23" s="44">
        <f t="shared" si="3"/>
      </c>
      <c r="K23" s="54" t="s">
        <v>327</v>
      </c>
    </row>
    <row r="24" spans="1:11" ht="13.5">
      <c r="A24" s="5">
        <f t="shared" si="0"/>
        <v>5</v>
      </c>
      <c r="B24" s="2">
        <v>90</v>
      </c>
      <c r="C24" s="2" t="s">
        <v>34</v>
      </c>
      <c r="D24" s="2">
        <v>46</v>
      </c>
      <c r="E24" s="2" t="s">
        <v>22</v>
      </c>
      <c r="F24" s="33">
        <v>0.0005368055555555556</v>
      </c>
      <c r="G24" s="35">
        <v>0.0006394675925925926</v>
      </c>
      <c r="H24" s="4">
        <f t="shared" si="1"/>
        <v>0.001176273148148148</v>
      </c>
      <c r="I24" s="10">
        <f t="shared" si="2"/>
        <v>0.0011762731572481481</v>
      </c>
      <c r="J24" s="44">
        <f t="shared" si="3"/>
        <v>0.0011762732481481481</v>
      </c>
      <c r="K24" s="54"/>
    </row>
    <row r="25" spans="1:11" ht="13.5">
      <c r="A25" s="5" t="e">
        <f t="shared" si="0"/>
        <v>#VALUE!</v>
      </c>
      <c r="B25" s="2">
        <v>91</v>
      </c>
      <c r="C25" s="2" t="s">
        <v>267</v>
      </c>
      <c r="D25" s="2">
        <v>42</v>
      </c>
      <c r="E25" s="2" t="s">
        <v>61</v>
      </c>
      <c r="F25" s="33"/>
      <c r="G25" s="35"/>
      <c r="H25" s="4">
        <f t="shared" si="1"/>
        <v>0</v>
      </c>
      <c r="I25" s="10">
        <f t="shared" si="2"/>
        <v>9.09E-12</v>
      </c>
      <c r="J25" s="44">
        <f t="shared" si="3"/>
      </c>
      <c r="K25" s="54" t="s">
        <v>326</v>
      </c>
    </row>
    <row r="26" spans="1:11" ht="13.5">
      <c r="A26" s="5">
        <f t="shared" si="0"/>
        <v>21</v>
      </c>
      <c r="B26" s="2">
        <v>92</v>
      </c>
      <c r="C26" s="2" t="s">
        <v>268</v>
      </c>
      <c r="D26" s="2">
        <v>42</v>
      </c>
      <c r="E26" s="2" t="s">
        <v>86</v>
      </c>
      <c r="F26" s="33">
        <v>0.0006041666666666667</v>
      </c>
      <c r="G26" s="35">
        <v>0.0007224537037037038</v>
      </c>
      <c r="H26" s="4">
        <f t="shared" si="1"/>
        <v>0.0013266203703703704</v>
      </c>
      <c r="I26" s="10">
        <f t="shared" si="2"/>
        <v>0.0013266203794503704</v>
      </c>
      <c r="J26" s="44">
        <f t="shared" si="3"/>
        <v>0.0013266204503703703</v>
      </c>
      <c r="K26" s="35"/>
    </row>
    <row r="27" spans="1:11" ht="13.5">
      <c r="A27" s="5">
        <f t="shared" si="0"/>
        <v>14</v>
      </c>
      <c r="B27" s="2">
        <v>93</v>
      </c>
      <c r="C27" s="2" t="s">
        <v>269</v>
      </c>
      <c r="D27" s="2">
        <v>46</v>
      </c>
      <c r="E27" s="2" t="s">
        <v>81</v>
      </c>
      <c r="F27" s="33">
        <v>0.0005443287037037038</v>
      </c>
      <c r="G27" s="35">
        <v>0.0006685185185185185</v>
      </c>
      <c r="H27" s="4">
        <f t="shared" si="1"/>
        <v>0.0012128472222222224</v>
      </c>
      <c r="I27" s="10">
        <f t="shared" si="2"/>
        <v>0.0012128472312922223</v>
      </c>
      <c r="J27" s="44">
        <f t="shared" si="3"/>
        <v>0.0012128472922222223</v>
      </c>
      <c r="K27" s="54"/>
    </row>
    <row r="28" spans="1:12" ht="13.5">
      <c r="A28" s="5" t="e">
        <f t="shared" si="0"/>
        <v>#VALUE!</v>
      </c>
      <c r="B28" s="2">
        <v>94</v>
      </c>
      <c r="C28" s="2" t="s">
        <v>270</v>
      </c>
      <c r="D28" s="2">
        <v>49</v>
      </c>
      <c r="E28" s="2" t="s">
        <v>271</v>
      </c>
      <c r="F28" s="33"/>
      <c r="G28" s="35"/>
      <c r="H28" s="4">
        <f t="shared" si="1"/>
        <v>0</v>
      </c>
      <c r="I28" s="10">
        <f t="shared" si="2"/>
        <v>9.06E-12</v>
      </c>
      <c r="J28" s="44">
        <f t="shared" si="3"/>
      </c>
      <c r="K28" s="54"/>
      <c r="L28" s="2" t="s">
        <v>318</v>
      </c>
    </row>
    <row r="29" spans="1:11" ht="13.5">
      <c r="A29" s="5">
        <f t="shared" si="0"/>
        <v>24</v>
      </c>
      <c r="B29" s="2">
        <v>95</v>
      </c>
      <c r="C29" s="2" t="s">
        <v>272</v>
      </c>
      <c r="D29" s="2">
        <v>42</v>
      </c>
      <c r="E29" s="2" t="s">
        <v>109</v>
      </c>
      <c r="F29" s="33">
        <v>0.0007388888888888889</v>
      </c>
      <c r="G29" s="35">
        <v>0.0007520833333333333</v>
      </c>
      <c r="H29" s="4">
        <f t="shared" si="1"/>
        <v>0.001490972222222222</v>
      </c>
      <c r="I29" s="10">
        <f t="shared" si="2"/>
        <v>0.001490972231272222</v>
      </c>
      <c r="J29" s="44">
        <f t="shared" si="3"/>
        <v>0.001490972272222222</v>
      </c>
      <c r="K29" s="54"/>
    </row>
    <row r="30" spans="1:11" ht="13.5">
      <c r="A30" s="5" t="e">
        <f t="shared" si="0"/>
        <v>#VALUE!</v>
      </c>
      <c r="B30" s="2">
        <v>96</v>
      </c>
      <c r="C30" s="2" t="s">
        <v>35</v>
      </c>
      <c r="D30" s="2">
        <v>45</v>
      </c>
      <c r="E30" s="2" t="s">
        <v>22</v>
      </c>
      <c r="F30" s="33"/>
      <c r="G30" s="35"/>
      <c r="H30" s="4">
        <f t="shared" si="1"/>
        <v>0</v>
      </c>
      <c r="I30" s="10">
        <f t="shared" si="2"/>
        <v>9.04E-12</v>
      </c>
      <c r="J30" s="44">
        <f t="shared" si="3"/>
      </c>
      <c r="K30" s="54" t="s">
        <v>326</v>
      </c>
    </row>
    <row r="31" spans="1:11" ht="13.5">
      <c r="A31" s="5">
        <f t="shared" si="0"/>
        <v>13</v>
      </c>
      <c r="B31" s="2">
        <v>97</v>
      </c>
      <c r="C31" s="2" t="s">
        <v>63</v>
      </c>
      <c r="D31" s="2">
        <v>40</v>
      </c>
      <c r="E31" s="2" t="s">
        <v>61</v>
      </c>
      <c r="F31" s="33">
        <v>0.0005541666666666667</v>
      </c>
      <c r="G31" s="35">
        <v>0.000656712962962963</v>
      </c>
      <c r="H31" s="4">
        <f t="shared" si="1"/>
        <v>0.0012108796296296297</v>
      </c>
      <c r="I31" s="10">
        <f t="shared" si="2"/>
        <v>0.0012108796386596297</v>
      </c>
      <c r="J31" s="44">
        <f t="shared" si="3"/>
        <v>0.0012108796596296298</v>
      </c>
      <c r="K31" s="54"/>
    </row>
    <row r="32" spans="1:11" ht="13.5">
      <c r="A32" s="5">
        <f t="shared" si="0"/>
        <v>10</v>
      </c>
      <c r="B32" s="2">
        <v>98</v>
      </c>
      <c r="C32" s="2" t="s">
        <v>28</v>
      </c>
      <c r="D32" s="2">
        <v>43</v>
      </c>
      <c r="E32" s="2" t="s">
        <v>18</v>
      </c>
      <c r="F32" s="33">
        <v>0.0005310185185185186</v>
      </c>
      <c r="G32" s="35">
        <v>0.0006575231481481483</v>
      </c>
      <c r="H32" s="4">
        <f aca="true" t="shared" si="4" ref="H32:H40">F32+G32</f>
        <v>0.0011885416666666667</v>
      </c>
      <c r="I32" s="10">
        <f t="shared" si="2"/>
        <v>0.0011885416756866668</v>
      </c>
      <c r="J32" s="44">
        <f t="shared" si="3"/>
        <v>0.0011885416866666667</v>
      </c>
      <c r="K32" s="54"/>
    </row>
    <row r="33" spans="1:11" ht="13.5">
      <c r="A33" s="5">
        <f t="shared" si="0"/>
        <v>18</v>
      </c>
      <c r="B33" s="2">
        <v>99</v>
      </c>
      <c r="C33" s="2" t="s">
        <v>31</v>
      </c>
      <c r="D33" s="2">
        <v>42</v>
      </c>
      <c r="E33" s="2" t="s">
        <v>19</v>
      </c>
      <c r="F33" s="33">
        <v>0.0006015046296296297</v>
      </c>
      <c r="G33" s="35">
        <v>0.000688888888888889</v>
      </c>
      <c r="H33" s="4">
        <f t="shared" si="4"/>
        <v>0.0012903935185185186</v>
      </c>
      <c r="I33" s="10">
        <f t="shared" si="2"/>
        <v>0.0012903935275285186</v>
      </c>
      <c r="J33" s="44">
        <f t="shared" si="3"/>
        <v>0.0012903935285185186</v>
      </c>
      <c r="K33" s="54"/>
    </row>
    <row r="34" spans="1:11" ht="13.5">
      <c r="A34" s="5">
        <f aca="true" t="shared" si="5" ref="A34:A40">RANK(J34,J$4:J$40,1)</f>
        <v>26</v>
      </c>
      <c r="B34" s="2">
        <v>100</v>
      </c>
      <c r="C34" s="2" t="s">
        <v>121</v>
      </c>
      <c r="D34" s="2">
        <v>44</v>
      </c>
      <c r="E34" s="2" t="s">
        <v>109</v>
      </c>
      <c r="F34" s="33">
        <v>0.0009747685185185185</v>
      </c>
      <c r="G34" s="35">
        <v>0.0007178240740740742</v>
      </c>
      <c r="H34" s="4">
        <f t="shared" si="4"/>
        <v>0.0016925925925925928</v>
      </c>
      <c r="I34" s="10">
        <f t="shared" si="2"/>
        <v>0.0016925926015925927</v>
      </c>
      <c r="J34" s="44">
        <f t="shared" si="3"/>
        <v>0.0016925925925925928</v>
      </c>
      <c r="K34" s="54"/>
    </row>
    <row r="35" spans="1:11" ht="13.5">
      <c r="A35" s="5" t="e">
        <f t="shared" si="5"/>
        <v>#VALUE!</v>
      </c>
      <c r="B35" s="2">
        <v>101</v>
      </c>
      <c r="C35" s="2" t="s">
        <v>36</v>
      </c>
      <c r="D35" s="2">
        <v>44</v>
      </c>
      <c r="E35" s="2" t="s">
        <v>22</v>
      </c>
      <c r="F35" s="33"/>
      <c r="G35" s="35"/>
      <c r="H35" s="4">
        <f t="shared" si="4"/>
        <v>0</v>
      </c>
      <c r="I35" s="10">
        <f t="shared" si="2"/>
        <v>8.99E-12</v>
      </c>
      <c r="J35" s="44">
        <f t="shared" si="3"/>
      </c>
      <c r="K35" s="54" t="s">
        <v>326</v>
      </c>
    </row>
    <row r="36" spans="1:11" ht="13.5">
      <c r="A36" s="5">
        <f t="shared" si="5"/>
        <v>16</v>
      </c>
      <c r="B36" s="2">
        <v>102</v>
      </c>
      <c r="C36" s="2" t="s">
        <v>273</v>
      </c>
      <c r="D36" s="2">
        <v>43</v>
      </c>
      <c r="E36" s="2" t="s">
        <v>81</v>
      </c>
      <c r="F36" s="33">
        <v>0.0005858796296296297</v>
      </c>
      <c r="G36" s="35">
        <v>0.000669212962962963</v>
      </c>
      <c r="H36" s="4">
        <f t="shared" si="4"/>
        <v>0.0012550925925925928</v>
      </c>
      <c r="I36" s="10">
        <f t="shared" si="2"/>
        <v>0.0012550926015725927</v>
      </c>
      <c r="J36" s="44">
        <f t="shared" si="3"/>
        <v>0.0012550925725925929</v>
      </c>
      <c r="K36" s="54"/>
    </row>
    <row r="37" spans="1:11" ht="13.5">
      <c r="A37" s="5" t="e">
        <f t="shared" si="5"/>
        <v>#VALUE!</v>
      </c>
      <c r="B37" s="2">
        <v>103</v>
      </c>
      <c r="C37" s="2" t="s">
        <v>120</v>
      </c>
      <c r="D37" s="2">
        <v>43</v>
      </c>
      <c r="E37" s="2" t="s">
        <v>109</v>
      </c>
      <c r="F37" s="33"/>
      <c r="G37" s="35"/>
      <c r="H37" s="4">
        <f t="shared" si="4"/>
        <v>0</v>
      </c>
      <c r="I37" s="10">
        <f>H37+((1000-B37)/100000000000000)</f>
        <v>8.97E-12</v>
      </c>
      <c r="J37" s="44">
        <f>IF(I37&gt;0.0001,H37+(100-B37)/100000000000,"")</f>
      </c>
      <c r="K37" s="54" t="s">
        <v>326</v>
      </c>
    </row>
    <row r="38" spans="1:11" ht="13.5">
      <c r="A38" s="5" t="e">
        <f t="shared" si="5"/>
        <v>#VALUE!</v>
      </c>
      <c r="B38" s="2">
        <v>104</v>
      </c>
      <c r="C38" s="2" t="s">
        <v>37</v>
      </c>
      <c r="D38" s="2">
        <v>43</v>
      </c>
      <c r="E38" s="2" t="s">
        <v>22</v>
      </c>
      <c r="F38" s="33"/>
      <c r="G38" s="35"/>
      <c r="H38" s="4">
        <f t="shared" si="4"/>
        <v>0</v>
      </c>
      <c r="I38" s="10">
        <f>H38+((1000-B38)/100000000000000)</f>
        <v>8.96E-12</v>
      </c>
      <c r="J38" s="44">
        <f>IF(I38&gt;0.0001,H38+(100-B38)/100000000000,"")</f>
      </c>
      <c r="K38" s="54" t="s">
        <v>326</v>
      </c>
    </row>
    <row r="39" spans="1:11" ht="13.5">
      <c r="A39" s="5">
        <f t="shared" si="5"/>
        <v>22</v>
      </c>
      <c r="B39" s="2">
        <v>105</v>
      </c>
      <c r="C39" s="2" t="s">
        <v>274</v>
      </c>
      <c r="D39" s="2">
        <v>43</v>
      </c>
      <c r="E39" s="43" t="s">
        <v>81</v>
      </c>
      <c r="F39" s="33">
        <v>0.0006201388888888889</v>
      </c>
      <c r="G39" s="35">
        <v>0.0007230324074074074</v>
      </c>
      <c r="H39" s="4">
        <f t="shared" si="4"/>
        <v>0.0013431712962962963</v>
      </c>
      <c r="I39" s="10">
        <f>H39+((1000-B39)/100000000000000)</f>
        <v>0.0013431713052462963</v>
      </c>
      <c r="J39" s="44">
        <f>IF(I39&gt;0.0001,H39+(100-B39)/100000000000,"")</f>
        <v>0.0013431712462962963</v>
      </c>
      <c r="K39" s="54"/>
    </row>
    <row r="40" spans="1:11" ht="14.25" thickBot="1">
      <c r="A40" s="5">
        <f t="shared" si="5"/>
        <v>17</v>
      </c>
      <c r="B40" s="2">
        <v>106</v>
      </c>
      <c r="C40" s="2" t="s">
        <v>275</v>
      </c>
      <c r="D40" s="2">
        <v>46</v>
      </c>
      <c r="E40" s="43" t="s">
        <v>81</v>
      </c>
      <c r="F40" s="33">
        <v>0.0005728009259259259</v>
      </c>
      <c r="G40" s="35">
        <v>0.0007018518518518518</v>
      </c>
      <c r="H40" s="4">
        <f t="shared" si="4"/>
        <v>0.0012746527777777778</v>
      </c>
      <c r="I40" s="10">
        <f>H40+((1000-B40)/100000000000000)</f>
        <v>0.0012746527867177778</v>
      </c>
      <c r="J40" s="44">
        <f>IF(I40&gt;0.0001,H40+(100-B40)/100000000000,"")</f>
        <v>0.0012746527177777778</v>
      </c>
      <c r="K40" s="55"/>
    </row>
    <row r="42" spans="1:11" ht="13.5">
      <c r="A42" s="2" t="s">
        <v>103</v>
      </c>
      <c r="G42" s="3"/>
      <c r="H42" s="3"/>
      <c r="K42" s="52"/>
    </row>
    <row r="43" spans="1:11" ht="25.5" customHeight="1">
      <c r="A43" s="95" t="s">
        <v>386</v>
      </c>
      <c r="B43" s="95"/>
      <c r="C43" s="95"/>
      <c r="D43" s="95"/>
      <c r="E43" s="95"/>
      <c r="F43" s="95"/>
      <c r="G43" s="95"/>
      <c r="H43" s="95"/>
      <c r="I43" s="95"/>
      <c r="K43" s="52"/>
    </row>
    <row r="44" spans="1:11" ht="13.5">
      <c r="A44" s="19" t="s">
        <v>187</v>
      </c>
      <c r="B44" s="19"/>
      <c r="C44" s="19"/>
      <c r="D44" s="19"/>
      <c r="E44" s="19" t="s">
        <v>157</v>
      </c>
      <c r="F44" s="19" t="s">
        <v>158</v>
      </c>
      <c r="G44" s="19"/>
      <c r="H44" s="19"/>
      <c r="I44" s="19"/>
      <c r="K44" s="52"/>
    </row>
    <row r="45" spans="1:11" s="7" customFormat="1" ht="17.25" customHeight="1">
      <c r="A45" s="19" t="s">
        <v>100</v>
      </c>
      <c r="B45" s="19" t="s">
        <v>113</v>
      </c>
      <c r="C45" s="22" t="s">
        <v>186</v>
      </c>
      <c r="D45" s="22" t="s">
        <v>97</v>
      </c>
      <c r="E45" s="22" t="s">
        <v>98</v>
      </c>
      <c r="F45" s="22" t="s">
        <v>181</v>
      </c>
      <c r="G45" s="22" t="s">
        <v>182</v>
      </c>
      <c r="H45" s="1" t="s">
        <v>183</v>
      </c>
      <c r="I45" s="19" t="s">
        <v>185</v>
      </c>
      <c r="J45" s="45"/>
      <c r="K45" s="56"/>
    </row>
    <row r="46" spans="1:11" ht="15.75" customHeight="1">
      <c r="A46" s="21">
        <v>1</v>
      </c>
      <c r="B46" s="21">
        <f aca="true" t="shared" si="6" ref="B46:G63">VLOOKUP($A46,$A$4:$G$40,B$1,0)</f>
        <v>76</v>
      </c>
      <c r="C46" s="21" t="str">
        <f t="shared" si="6"/>
        <v>小林光雄</v>
      </c>
      <c r="D46" s="21">
        <f t="shared" si="6"/>
        <v>46</v>
      </c>
      <c r="E46" s="21" t="str">
        <f t="shared" si="6"/>
        <v>県庁</v>
      </c>
      <c r="F46" s="26">
        <f t="shared" si="6"/>
        <v>0.0005125</v>
      </c>
      <c r="G46" s="26">
        <f t="shared" si="6"/>
        <v>0.0005894675925925926</v>
      </c>
      <c r="H46" s="26">
        <f aca="true" t="shared" si="7" ref="H46:H78">VLOOKUP($A46,$A$4:$H$40,H$1,0)</f>
        <v>0.0011019675925925928</v>
      </c>
      <c r="I46" s="21">
        <v>10</v>
      </c>
      <c r="K46" s="52"/>
    </row>
    <row r="47" spans="1:11" ht="15.75" customHeight="1">
      <c r="A47" s="21">
        <v>2</v>
      </c>
      <c r="B47" s="21">
        <f t="shared" si="6"/>
        <v>79</v>
      </c>
      <c r="C47" s="21" t="str">
        <f t="shared" si="6"/>
        <v>桜井睦元</v>
      </c>
      <c r="D47" s="21">
        <f t="shared" si="6"/>
        <v>40</v>
      </c>
      <c r="E47" s="21" t="str">
        <f t="shared" si="6"/>
        <v>ｼｽﾃｨｰﾅ</v>
      </c>
      <c r="F47" s="26">
        <f t="shared" si="6"/>
        <v>0.000528587962962963</v>
      </c>
      <c r="G47" s="26">
        <f t="shared" si="6"/>
        <v>0.0006081018518518519</v>
      </c>
      <c r="H47" s="26">
        <f t="shared" si="7"/>
        <v>0.0011366898148148148</v>
      </c>
      <c r="I47" s="21">
        <v>9</v>
      </c>
      <c r="K47" s="52"/>
    </row>
    <row r="48" spans="1:11" ht="15.75" customHeight="1">
      <c r="A48" s="21">
        <v>3</v>
      </c>
      <c r="B48" s="21">
        <f t="shared" si="6"/>
        <v>77</v>
      </c>
      <c r="C48" s="21" t="str">
        <f t="shared" si="6"/>
        <v>小川修</v>
      </c>
      <c r="D48" s="21">
        <f t="shared" si="6"/>
        <v>47</v>
      </c>
      <c r="E48" s="21" t="str">
        <f t="shared" si="6"/>
        <v>富士重工</v>
      </c>
      <c r="F48" s="26">
        <f t="shared" si="6"/>
        <v>0.0005247685185185185</v>
      </c>
      <c r="G48" s="26">
        <f t="shared" si="6"/>
        <v>0.0006293981481481481</v>
      </c>
      <c r="H48" s="26">
        <f t="shared" si="7"/>
        <v>0.0011541666666666666</v>
      </c>
      <c r="I48" s="21">
        <v>8</v>
      </c>
      <c r="K48" s="52"/>
    </row>
    <row r="49" spans="1:11" ht="15.75" customHeight="1">
      <c r="A49" s="21">
        <v>4</v>
      </c>
      <c r="B49" s="21">
        <f t="shared" si="6"/>
        <v>78</v>
      </c>
      <c r="C49" s="21" t="str">
        <f t="shared" si="6"/>
        <v>佐久間修一</v>
      </c>
      <c r="D49" s="21">
        <f t="shared" si="6"/>
        <v>40</v>
      </c>
      <c r="E49" s="21" t="str">
        <f t="shared" si="6"/>
        <v>ｼｬﾛｰﾑ</v>
      </c>
      <c r="F49" s="26">
        <f t="shared" si="6"/>
        <v>0.0005318287037037037</v>
      </c>
      <c r="G49" s="26">
        <f t="shared" si="6"/>
        <v>0.0006253472222222222</v>
      </c>
      <c r="H49" s="26">
        <f t="shared" si="7"/>
        <v>0.001157175925925926</v>
      </c>
      <c r="I49" s="21">
        <v>7</v>
      </c>
      <c r="K49" s="52"/>
    </row>
    <row r="50" spans="1:11" ht="15.75" customHeight="1">
      <c r="A50" s="21">
        <v>5</v>
      </c>
      <c r="B50" s="21">
        <f t="shared" si="6"/>
        <v>90</v>
      </c>
      <c r="C50" s="21" t="str">
        <f t="shared" si="6"/>
        <v>宇賀神勇人</v>
      </c>
      <c r="D50" s="21">
        <f t="shared" si="6"/>
        <v>46</v>
      </c>
      <c r="E50" s="21" t="str">
        <f t="shared" si="6"/>
        <v>ﾌﾛｲﾃﾞ</v>
      </c>
      <c r="F50" s="26">
        <f t="shared" si="6"/>
        <v>0.0005368055555555556</v>
      </c>
      <c r="G50" s="26">
        <f t="shared" si="6"/>
        <v>0.0006394675925925926</v>
      </c>
      <c r="H50" s="26">
        <f t="shared" si="7"/>
        <v>0.001176273148148148</v>
      </c>
      <c r="I50" s="21">
        <v>6</v>
      </c>
      <c r="K50" s="52"/>
    </row>
    <row r="51" spans="1:11" ht="15.75" customHeight="1">
      <c r="A51" s="21">
        <v>6</v>
      </c>
      <c r="B51" s="21">
        <f t="shared" si="6"/>
        <v>87</v>
      </c>
      <c r="C51" s="21" t="str">
        <f t="shared" si="6"/>
        <v>福田亮人</v>
      </c>
      <c r="D51" s="21">
        <f t="shared" si="6"/>
        <v>46</v>
      </c>
      <c r="E51" s="21" t="str">
        <f t="shared" si="6"/>
        <v>県庁</v>
      </c>
      <c r="F51" s="26">
        <f t="shared" si="6"/>
        <v>0.0005416666666666666</v>
      </c>
      <c r="G51" s="26">
        <f t="shared" si="6"/>
        <v>0.0006388888888888889</v>
      </c>
      <c r="H51" s="26">
        <f t="shared" si="7"/>
        <v>0.0011805555555555556</v>
      </c>
      <c r="I51" s="21">
        <v>5</v>
      </c>
      <c r="K51" s="52"/>
    </row>
    <row r="52" spans="1:11" ht="15.75" customHeight="1">
      <c r="A52" s="21">
        <v>7</v>
      </c>
      <c r="B52" s="21">
        <f t="shared" si="6"/>
        <v>88</v>
      </c>
      <c r="C52" s="21" t="str">
        <f t="shared" si="6"/>
        <v>迫和彦</v>
      </c>
      <c r="D52" s="21">
        <f t="shared" si="6"/>
        <v>42</v>
      </c>
      <c r="E52" s="21" t="str">
        <f t="shared" si="6"/>
        <v>富士重工</v>
      </c>
      <c r="F52" s="26">
        <f t="shared" si="6"/>
        <v>0.0005357638888888889</v>
      </c>
      <c r="G52" s="26">
        <f t="shared" si="6"/>
        <v>0.0006461805555555555</v>
      </c>
      <c r="H52" s="26">
        <f t="shared" si="7"/>
        <v>0.0011819444444444444</v>
      </c>
      <c r="I52" s="21">
        <v>4</v>
      </c>
      <c r="K52" s="52"/>
    </row>
    <row r="53" spans="1:11" ht="15.75" customHeight="1">
      <c r="A53" s="21">
        <v>8</v>
      </c>
      <c r="B53" s="21">
        <f t="shared" si="6"/>
        <v>75</v>
      </c>
      <c r="C53" s="21" t="str">
        <f t="shared" si="6"/>
        <v>中村栄一</v>
      </c>
      <c r="D53" s="21">
        <f t="shared" si="6"/>
        <v>40</v>
      </c>
      <c r="E53" s="21" t="str">
        <f t="shared" si="6"/>
        <v>ﾎﾜｲﾄﾊﾟﾚｯﾄ</v>
      </c>
      <c r="F53" s="26">
        <f t="shared" si="6"/>
        <v>0.0005413194444444445</v>
      </c>
      <c r="G53" s="26">
        <f t="shared" si="6"/>
        <v>0.000644212962962963</v>
      </c>
      <c r="H53" s="26">
        <f t="shared" si="7"/>
        <v>0.0011855324074074075</v>
      </c>
      <c r="I53" s="21">
        <v>3</v>
      </c>
      <c r="K53" s="52"/>
    </row>
    <row r="54" spans="1:11" ht="15.75" customHeight="1">
      <c r="A54" s="21">
        <v>9</v>
      </c>
      <c r="B54" s="21">
        <f t="shared" si="6"/>
        <v>74</v>
      </c>
      <c r="C54" s="21" t="str">
        <f t="shared" si="6"/>
        <v>川俣聖寿</v>
      </c>
      <c r="D54" s="21">
        <f t="shared" si="6"/>
        <v>43</v>
      </c>
      <c r="E54" s="21" t="str">
        <f t="shared" si="6"/>
        <v>R&amp;D</v>
      </c>
      <c r="F54" s="26">
        <f t="shared" si="6"/>
        <v>0.0005403935185185185</v>
      </c>
      <c r="G54" s="26">
        <f t="shared" si="6"/>
        <v>0.0006465277777777778</v>
      </c>
      <c r="H54" s="26">
        <f t="shared" si="7"/>
        <v>0.0011869212962962962</v>
      </c>
      <c r="I54" s="21">
        <v>2</v>
      </c>
      <c r="K54" s="52"/>
    </row>
    <row r="55" spans="1:11" ht="15.75" customHeight="1">
      <c r="A55" s="21">
        <v>10</v>
      </c>
      <c r="B55" s="21">
        <f t="shared" si="6"/>
        <v>98</v>
      </c>
      <c r="C55" s="21" t="str">
        <f t="shared" si="6"/>
        <v>分田久貴</v>
      </c>
      <c r="D55" s="21">
        <f t="shared" si="6"/>
        <v>43</v>
      </c>
      <c r="E55" s="21" t="str">
        <f t="shared" si="6"/>
        <v>県庁</v>
      </c>
      <c r="F55" s="26">
        <f t="shared" si="6"/>
        <v>0.0005310185185185186</v>
      </c>
      <c r="G55" s="26">
        <f t="shared" si="6"/>
        <v>0.0006575231481481483</v>
      </c>
      <c r="H55" s="26">
        <f t="shared" si="7"/>
        <v>0.0011885416666666667</v>
      </c>
      <c r="I55" s="21">
        <v>1</v>
      </c>
      <c r="K55" s="52"/>
    </row>
    <row r="56" spans="1:11" ht="15.75" customHeight="1">
      <c r="A56" s="21">
        <v>11</v>
      </c>
      <c r="B56" s="21">
        <f t="shared" si="6"/>
        <v>72</v>
      </c>
      <c r="C56" s="21" t="str">
        <f t="shared" si="6"/>
        <v>西田聡</v>
      </c>
      <c r="D56" s="21">
        <f t="shared" si="6"/>
        <v>40</v>
      </c>
      <c r="E56" s="21" t="str">
        <f t="shared" si="6"/>
        <v>パワー</v>
      </c>
      <c r="F56" s="26">
        <f t="shared" si="6"/>
        <v>0.0005425925925925926</v>
      </c>
      <c r="G56" s="26">
        <f t="shared" si="6"/>
        <v>0.0006537037037037037</v>
      </c>
      <c r="H56" s="26">
        <f t="shared" si="7"/>
        <v>0.0011962962962962962</v>
      </c>
      <c r="I56" s="20"/>
      <c r="K56" s="52"/>
    </row>
    <row r="57" spans="1:11" ht="15.75" customHeight="1">
      <c r="A57" s="21">
        <v>12</v>
      </c>
      <c r="B57" s="21">
        <f t="shared" si="6"/>
        <v>81</v>
      </c>
      <c r="C57" s="21" t="str">
        <f t="shared" si="6"/>
        <v>根本隆弘</v>
      </c>
      <c r="D57" s="21">
        <f t="shared" si="6"/>
        <v>48</v>
      </c>
      <c r="E57" s="21" t="str">
        <f t="shared" si="6"/>
        <v>ＩＣＩ</v>
      </c>
      <c r="F57" s="26">
        <f t="shared" si="6"/>
        <v>0.0005032407407407406</v>
      </c>
      <c r="G57" s="26">
        <f t="shared" si="6"/>
        <v>0.0007021990740740742</v>
      </c>
      <c r="H57" s="26">
        <f t="shared" si="7"/>
        <v>0.0012054398148148148</v>
      </c>
      <c r="I57" s="27"/>
      <c r="K57" s="52"/>
    </row>
    <row r="58" spans="1:11" ht="15.75" customHeight="1">
      <c r="A58" s="21">
        <v>13</v>
      </c>
      <c r="B58" s="21">
        <f t="shared" si="6"/>
        <v>97</v>
      </c>
      <c r="C58" s="21" t="str">
        <f t="shared" si="6"/>
        <v>岡部健一</v>
      </c>
      <c r="D58" s="21">
        <f t="shared" si="6"/>
        <v>40</v>
      </c>
      <c r="E58" s="21" t="str">
        <f t="shared" si="6"/>
        <v>宇都宮</v>
      </c>
      <c r="F58" s="26">
        <f t="shared" si="6"/>
        <v>0.0005541666666666667</v>
      </c>
      <c r="G58" s="26">
        <f t="shared" si="6"/>
        <v>0.000656712962962963</v>
      </c>
      <c r="H58" s="26">
        <f t="shared" si="7"/>
        <v>0.0012108796296296297</v>
      </c>
      <c r="I58" s="27"/>
      <c r="K58" s="52"/>
    </row>
    <row r="59" spans="1:11" ht="15.75" customHeight="1">
      <c r="A59" s="21">
        <v>14</v>
      </c>
      <c r="B59" s="21">
        <f t="shared" si="6"/>
        <v>93</v>
      </c>
      <c r="C59" s="21" t="str">
        <f t="shared" si="6"/>
        <v>杉本和幸</v>
      </c>
      <c r="D59" s="21">
        <f t="shared" si="6"/>
        <v>46</v>
      </c>
      <c r="E59" s="21" t="str">
        <f t="shared" si="6"/>
        <v>県庁</v>
      </c>
      <c r="F59" s="26">
        <f t="shared" si="6"/>
        <v>0.0005443287037037038</v>
      </c>
      <c r="G59" s="26">
        <f t="shared" si="6"/>
        <v>0.0006685185185185185</v>
      </c>
      <c r="H59" s="26">
        <f t="shared" si="7"/>
        <v>0.0012128472222222224</v>
      </c>
      <c r="I59" s="27"/>
      <c r="K59" s="52"/>
    </row>
    <row r="60" spans="1:11" ht="15.75" customHeight="1">
      <c r="A60" s="21">
        <v>15</v>
      </c>
      <c r="B60" s="21">
        <f t="shared" si="6"/>
        <v>70</v>
      </c>
      <c r="C60" s="21" t="str">
        <f t="shared" si="6"/>
        <v>三品一男</v>
      </c>
      <c r="D60" s="21">
        <f t="shared" si="6"/>
        <v>48</v>
      </c>
      <c r="E60" s="21" t="str">
        <f t="shared" si="6"/>
        <v>ﾌﾛｲﾃﾞ</v>
      </c>
      <c r="F60" s="26">
        <f t="shared" si="6"/>
        <v>0.0005738425925925925</v>
      </c>
      <c r="G60" s="26">
        <f t="shared" si="6"/>
        <v>0.0006600694444444445</v>
      </c>
      <c r="H60" s="26">
        <f t="shared" si="7"/>
        <v>0.0012339120370370368</v>
      </c>
      <c r="I60" s="27"/>
      <c r="K60" s="52"/>
    </row>
    <row r="61" spans="1:11" ht="15.75" customHeight="1">
      <c r="A61" s="21">
        <v>16</v>
      </c>
      <c r="B61" s="21">
        <f t="shared" si="6"/>
        <v>102</v>
      </c>
      <c r="C61" s="21" t="str">
        <f t="shared" si="6"/>
        <v>橿渕光広</v>
      </c>
      <c r="D61" s="21">
        <f t="shared" si="6"/>
        <v>43</v>
      </c>
      <c r="E61" s="21" t="str">
        <f t="shared" si="6"/>
        <v>県庁</v>
      </c>
      <c r="F61" s="26">
        <f t="shared" si="6"/>
        <v>0.0005858796296296297</v>
      </c>
      <c r="G61" s="26">
        <f t="shared" si="6"/>
        <v>0.000669212962962963</v>
      </c>
      <c r="H61" s="26">
        <f t="shared" si="7"/>
        <v>0.0012550925925925928</v>
      </c>
      <c r="I61" s="27"/>
      <c r="K61" s="52"/>
    </row>
    <row r="62" spans="1:11" ht="15.75" customHeight="1">
      <c r="A62" s="21">
        <v>17</v>
      </c>
      <c r="B62" s="21">
        <f aca="true" t="shared" si="8" ref="B62:G62">VLOOKUP($A62,$A$4:$G$40,B$1,0)</f>
        <v>106</v>
      </c>
      <c r="C62" s="21" t="str">
        <f t="shared" si="8"/>
        <v>羽石浩</v>
      </c>
      <c r="D62" s="21">
        <f t="shared" si="8"/>
        <v>46</v>
      </c>
      <c r="E62" s="21" t="str">
        <f t="shared" si="8"/>
        <v>県庁</v>
      </c>
      <c r="F62" s="26">
        <f t="shared" si="8"/>
        <v>0.0005728009259259259</v>
      </c>
      <c r="G62" s="26">
        <f t="shared" si="8"/>
        <v>0.0007018518518518518</v>
      </c>
      <c r="H62" s="26">
        <f>VLOOKUP($A62,$A$4:$H$40,H$1,0)</f>
        <v>0.0012746527777777778</v>
      </c>
      <c r="I62" s="27"/>
      <c r="K62" s="52"/>
    </row>
    <row r="63" spans="1:11" ht="15.75" customHeight="1">
      <c r="A63" s="21">
        <v>18</v>
      </c>
      <c r="B63" s="21">
        <f t="shared" si="6"/>
        <v>99</v>
      </c>
      <c r="C63" s="21" t="str">
        <f t="shared" si="6"/>
        <v>神保政幸</v>
      </c>
      <c r="D63" s="21">
        <f t="shared" si="6"/>
        <v>42</v>
      </c>
      <c r="E63" s="21" t="str">
        <f t="shared" si="6"/>
        <v>富士重工</v>
      </c>
      <c r="F63" s="26">
        <f t="shared" si="6"/>
        <v>0.0006015046296296297</v>
      </c>
      <c r="G63" s="26">
        <f t="shared" si="6"/>
        <v>0.000688888888888889</v>
      </c>
      <c r="H63" s="26">
        <f t="shared" si="7"/>
        <v>0.0012903935185185186</v>
      </c>
      <c r="I63" s="27"/>
      <c r="K63" s="52"/>
    </row>
    <row r="64" spans="1:11" ht="15.75" customHeight="1">
      <c r="A64" s="21">
        <v>19</v>
      </c>
      <c r="B64" s="21">
        <f aca="true" t="shared" si="9" ref="B64:G78">VLOOKUP($A64,$A$4:$G$40,B$1,0)</f>
        <v>83</v>
      </c>
      <c r="C64" s="21" t="str">
        <f t="shared" si="9"/>
        <v>渡辺功</v>
      </c>
      <c r="D64" s="21">
        <f t="shared" si="9"/>
        <v>47</v>
      </c>
      <c r="E64" s="21" t="str">
        <f t="shared" si="9"/>
        <v>宇都宮</v>
      </c>
      <c r="F64" s="26">
        <f t="shared" si="9"/>
        <v>0.000577199074074074</v>
      </c>
      <c r="G64" s="26">
        <f t="shared" si="9"/>
        <v>0.0007184027777777778</v>
      </c>
      <c r="H64" s="26">
        <f t="shared" si="7"/>
        <v>0.0012956018518518518</v>
      </c>
      <c r="I64" s="27"/>
      <c r="K64" s="52"/>
    </row>
    <row r="65" spans="1:11" ht="15.75" customHeight="1">
      <c r="A65" s="21">
        <v>20</v>
      </c>
      <c r="B65" s="21">
        <f t="shared" si="9"/>
        <v>86</v>
      </c>
      <c r="C65" s="21" t="str">
        <f t="shared" si="9"/>
        <v>相馬浩之</v>
      </c>
      <c r="D65" s="21">
        <f t="shared" si="9"/>
        <v>44</v>
      </c>
      <c r="E65" s="21" t="str">
        <f t="shared" si="9"/>
        <v>ﾎﾜｲﾄﾊﾟﾚｯﾄ</v>
      </c>
      <c r="F65" s="26">
        <f t="shared" si="9"/>
        <v>0.0006072916666666667</v>
      </c>
      <c r="G65" s="26">
        <f t="shared" si="9"/>
        <v>0.0007018518518518518</v>
      </c>
      <c r="H65" s="26">
        <f t="shared" si="7"/>
        <v>0.0013091435185185185</v>
      </c>
      <c r="I65" s="27"/>
      <c r="K65" s="52"/>
    </row>
    <row r="66" spans="1:11" ht="15.75" customHeight="1">
      <c r="A66" s="21">
        <v>21</v>
      </c>
      <c r="B66" s="21">
        <f t="shared" si="9"/>
        <v>92</v>
      </c>
      <c r="C66" s="21" t="str">
        <f t="shared" si="9"/>
        <v>山岡浩二</v>
      </c>
      <c r="D66" s="21">
        <f t="shared" si="9"/>
        <v>42</v>
      </c>
      <c r="E66" s="21" t="str">
        <f t="shared" si="9"/>
        <v>R&amp;D</v>
      </c>
      <c r="F66" s="26">
        <f t="shared" si="9"/>
        <v>0.0006041666666666667</v>
      </c>
      <c r="G66" s="26">
        <f t="shared" si="9"/>
        <v>0.0007224537037037038</v>
      </c>
      <c r="H66" s="26">
        <f t="shared" si="7"/>
        <v>0.0013266203703703704</v>
      </c>
      <c r="I66" s="27"/>
      <c r="K66" s="52"/>
    </row>
    <row r="67" spans="1:11" ht="15.75" customHeight="1">
      <c r="A67" s="21">
        <v>22</v>
      </c>
      <c r="B67" s="21">
        <f t="shared" si="9"/>
        <v>105</v>
      </c>
      <c r="C67" s="21" t="str">
        <f t="shared" si="9"/>
        <v>山口秀夫</v>
      </c>
      <c r="D67" s="21">
        <f t="shared" si="9"/>
        <v>43</v>
      </c>
      <c r="E67" s="21" t="str">
        <f t="shared" si="9"/>
        <v>県庁</v>
      </c>
      <c r="F67" s="26">
        <f t="shared" si="9"/>
        <v>0.0006201388888888889</v>
      </c>
      <c r="G67" s="26">
        <f t="shared" si="9"/>
        <v>0.0007230324074074074</v>
      </c>
      <c r="H67" s="26">
        <f t="shared" si="7"/>
        <v>0.0013431712962962963</v>
      </c>
      <c r="I67" s="27"/>
      <c r="K67" s="52"/>
    </row>
    <row r="68" spans="1:11" ht="15.75" customHeight="1">
      <c r="A68" s="21">
        <v>23</v>
      </c>
      <c r="B68" s="21">
        <f t="shared" si="9"/>
        <v>85</v>
      </c>
      <c r="C68" s="21" t="str">
        <f t="shared" si="9"/>
        <v>高屋真人</v>
      </c>
      <c r="D68" s="21">
        <f t="shared" si="9"/>
        <v>42</v>
      </c>
      <c r="E68" s="21" t="str">
        <f t="shared" si="9"/>
        <v>R&amp;D</v>
      </c>
      <c r="F68" s="26">
        <f t="shared" si="9"/>
        <v>0.0007569444444444445</v>
      </c>
      <c r="G68" s="26">
        <f t="shared" si="9"/>
        <v>0.0007099537037037036</v>
      </c>
      <c r="H68" s="26">
        <f t="shared" si="7"/>
        <v>0.0014668981481481482</v>
      </c>
      <c r="I68" s="27"/>
      <c r="K68" s="52"/>
    </row>
    <row r="69" spans="1:11" ht="15.75" customHeight="1">
      <c r="A69" s="21">
        <v>24</v>
      </c>
      <c r="B69" s="21">
        <f t="shared" si="9"/>
        <v>95</v>
      </c>
      <c r="C69" s="21" t="str">
        <f t="shared" si="9"/>
        <v>梅澤武</v>
      </c>
      <c r="D69" s="21">
        <f t="shared" si="9"/>
        <v>42</v>
      </c>
      <c r="E69" s="21" t="str">
        <f t="shared" si="9"/>
        <v>ｼｬﾛｰﾑ</v>
      </c>
      <c r="F69" s="26">
        <f t="shared" si="9"/>
        <v>0.0007388888888888889</v>
      </c>
      <c r="G69" s="26">
        <f t="shared" si="9"/>
        <v>0.0007520833333333333</v>
      </c>
      <c r="H69" s="26">
        <f t="shared" si="7"/>
        <v>0.001490972222222222</v>
      </c>
      <c r="I69" s="27"/>
      <c r="K69" s="52"/>
    </row>
    <row r="70" spans="1:11" ht="15.75" customHeight="1">
      <c r="A70" s="21">
        <v>25</v>
      </c>
      <c r="B70" s="21">
        <f t="shared" si="9"/>
        <v>73</v>
      </c>
      <c r="C70" s="21" t="str">
        <f t="shared" si="9"/>
        <v>郷間貞夫</v>
      </c>
      <c r="D70" s="21">
        <f t="shared" si="9"/>
        <v>48</v>
      </c>
      <c r="E70" s="21" t="str">
        <f t="shared" si="9"/>
        <v>KS</v>
      </c>
      <c r="F70" s="26">
        <f t="shared" si="9"/>
        <v>0.0005440972222222222</v>
      </c>
      <c r="G70" s="26">
        <f t="shared" si="9"/>
        <v>0.0009590277777777778</v>
      </c>
      <c r="H70" s="26">
        <f t="shared" si="7"/>
        <v>0.0015031250000000001</v>
      </c>
      <c r="I70" s="27"/>
      <c r="K70" s="52"/>
    </row>
    <row r="71" spans="1:11" ht="15.75" customHeight="1">
      <c r="A71" s="21">
        <v>26</v>
      </c>
      <c r="B71" s="21">
        <f t="shared" si="9"/>
        <v>100</v>
      </c>
      <c r="C71" s="21" t="str">
        <f t="shared" si="9"/>
        <v>鈴木孝雄</v>
      </c>
      <c r="D71" s="21">
        <f t="shared" si="9"/>
        <v>44</v>
      </c>
      <c r="E71" s="21" t="str">
        <f t="shared" si="9"/>
        <v>ｼｬﾛｰﾑ</v>
      </c>
      <c r="F71" s="26">
        <f t="shared" si="9"/>
        <v>0.0009747685185185185</v>
      </c>
      <c r="G71" s="26">
        <f t="shared" si="9"/>
        <v>0.0007178240740740742</v>
      </c>
      <c r="H71" s="26">
        <f t="shared" si="7"/>
        <v>0.0016925925925925928</v>
      </c>
      <c r="I71" s="27"/>
      <c r="K71" s="52"/>
    </row>
    <row r="72" spans="1:11" ht="15.75" customHeight="1">
      <c r="A72" s="21">
        <v>27</v>
      </c>
      <c r="B72" s="21" t="e">
        <f>VLOOKUP($A72,$A$4:$G$40,B$1,0)</f>
        <v>#N/A</v>
      </c>
      <c r="C72" s="21" t="e">
        <f t="shared" si="9"/>
        <v>#N/A</v>
      </c>
      <c r="D72" s="21" t="e">
        <f t="shared" si="9"/>
        <v>#N/A</v>
      </c>
      <c r="E72" s="21" t="e">
        <f t="shared" si="9"/>
        <v>#N/A</v>
      </c>
      <c r="F72" s="26" t="e">
        <f t="shared" si="9"/>
        <v>#N/A</v>
      </c>
      <c r="G72" s="26" t="e">
        <f t="shared" si="9"/>
        <v>#N/A</v>
      </c>
      <c r="H72" s="26" t="e">
        <f t="shared" si="7"/>
        <v>#N/A</v>
      </c>
      <c r="I72" s="27"/>
      <c r="K72" s="52"/>
    </row>
    <row r="73" spans="1:11" ht="15.75" customHeight="1">
      <c r="A73" s="21">
        <v>28</v>
      </c>
      <c r="B73" s="21" t="e">
        <f t="shared" si="9"/>
        <v>#N/A</v>
      </c>
      <c r="C73" s="21" t="e">
        <f t="shared" si="9"/>
        <v>#N/A</v>
      </c>
      <c r="D73" s="21" t="e">
        <f t="shared" si="9"/>
        <v>#N/A</v>
      </c>
      <c r="E73" s="21" t="e">
        <f t="shared" si="9"/>
        <v>#N/A</v>
      </c>
      <c r="F73" s="26" t="e">
        <f t="shared" si="9"/>
        <v>#N/A</v>
      </c>
      <c r="G73" s="26" t="e">
        <f t="shared" si="9"/>
        <v>#N/A</v>
      </c>
      <c r="H73" s="26" t="e">
        <f t="shared" si="7"/>
        <v>#N/A</v>
      </c>
      <c r="I73" s="27"/>
      <c r="K73" s="52"/>
    </row>
    <row r="74" spans="1:11" ht="15.75" customHeight="1">
      <c r="A74" s="21">
        <v>29</v>
      </c>
      <c r="B74" s="21" t="e">
        <f t="shared" si="9"/>
        <v>#N/A</v>
      </c>
      <c r="C74" s="21" t="e">
        <f t="shared" si="9"/>
        <v>#N/A</v>
      </c>
      <c r="D74" s="21" t="e">
        <f t="shared" si="9"/>
        <v>#N/A</v>
      </c>
      <c r="E74" s="21" t="e">
        <f t="shared" si="9"/>
        <v>#N/A</v>
      </c>
      <c r="F74" s="26" t="e">
        <f t="shared" si="9"/>
        <v>#N/A</v>
      </c>
      <c r="G74" s="26" t="e">
        <f t="shared" si="9"/>
        <v>#N/A</v>
      </c>
      <c r="H74" s="26" t="e">
        <f t="shared" si="7"/>
        <v>#N/A</v>
      </c>
      <c r="I74" s="27"/>
      <c r="K74" s="52"/>
    </row>
    <row r="75" spans="1:11" ht="15.75" customHeight="1">
      <c r="A75" s="21">
        <v>30</v>
      </c>
      <c r="B75" s="21" t="e">
        <f t="shared" si="9"/>
        <v>#N/A</v>
      </c>
      <c r="C75" s="21" t="e">
        <f t="shared" si="9"/>
        <v>#N/A</v>
      </c>
      <c r="D75" s="21" t="e">
        <f t="shared" si="9"/>
        <v>#N/A</v>
      </c>
      <c r="E75" s="21" t="e">
        <f t="shared" si="9"/>
        <v>#N/A</v>
      </c>
      <c r="F75" s="26" t="e">
        <f t="shared" si="9"/>
        <v>#N/A</v>
      </c>
      <c r="G75" s="26" t="e">
        <f t="shared" si="9"/>
        <v>#N/A</v>
      </c>
      <c r="H75" s="26" t="e">
        <f t="shared" si="7"/>
        <v>#N/A</v>
      </c>
      <c r="I75" s="27"/>
      <c r="K75" s="52"/>
    </row>
    <row r="76" spans="1:11" ht="15.75" customHeight="1">
      <c r="A76" s="21">
        <v>31</v>
      </c>
      <c r="B76" s="21" t="e">
        <f t="shared" si="9"/>
        <v>#N/A</v>
      </c>
      <c r="C76" s="21" t="e">
        <f t="shared" si="9"/>
        <v>#N/A</v>
      </c>
      <c r="D76" s="21" t="e">
        <f t="shared" si="9"/>
        <v>#N/A</v>
      </c>
      <c r="E76" s="21" t="e">
        <f t="shared" si="9"/>
        <v>#N/A</v>
      </c>
      <c r="F76" s="26" t="e">
        <f t="shared" si="9"/>
        <v>#N/A</v>
      </c>
      <c r="G76" s="26" t="e">
        <f t="shared" si="9"/>
        <v>#N/A</v>
      </c>
      <c r="H76" s="26" t="e">
        <f t="shared" si="7"/>
        <v>#N/A</v>
      </c>
      <c r="I76" s="27"/>
      <c r="K76" s="52"/>
    </row>
    <row r="77" spans="1:11" ht="15.75" customHeight="1">
      <c r="A77" s="21">
        <v>32</v>
      </c>
      <c r="B77" s="21" t="e">
        <f t="shared" si="9"/>
        <v>#N/A</v>
      </c>
      <c r="C77" s="21" t="e">
        <f t="shared" si="9"/>
        <v>#N/A</v>
      </c>
      <c r="D77" s="21" t="e">
        <f t="shared" si="9"/>
        <v>#N/A</v>
      </c>
      <c r="E77" s="21" t="e">
        <f t="shared" si="9"/>
        <v>#N/A</v>
      </c>
      <c r="F77" s="26" t="e">
        <f t="shared" si="9"/>
        <v>#N/A</v>
      </c>
      <c r="G77" s="26" t="e">
        <f t="shared" si="9"/>
        <v>#N/A</v>
      </c>
      <c r="H77" s="26" t="e">
        <f t="shared" si="7"/>
        <v>#N/A</v>
      </c>
      <c r="I77" s="27"/>
      <c r="K77" s="52"/>
    </row>
    <row r="78" spans="1:11" ht="15.75" customHeight="1">
      <c r="A78" s="21">
        <v>33</v>
      </c>
      <c r="B78" s="21" t="e">
        <f t="shared" si="9"/>
        <v>#N/A</v>
      </c>
      <c r="C78" s="21" t="e">
        <f t="shared" si="9"/>
        <v>#N/A</v>
      </c>
      <c r="D78" s="21" t="e">
        <f t="shared" si="9"/>
        <v>#N/A</v>
      </c>
      <c r="E78" s="21" t="e">
        <f t="shared" si="9"/>
        <v>#N/A</v>
      </c>
      <c r="F78" s="26" t="e">
        <f t="shared" si="9"/>
        <v>#N/A</v>
      </c>
      <c r="G78" s="26" t="e">
        <f t="shared" si="9"/>
        <v>#N/A</v>
      </c>
      <c r="H78" s="26" t="e">
        <f t="shared" si="7"/>
        <v>#N/A</v>
      </c>
      <c r="I78" s="27"/>
      <c r="K78" s="52"/>
    </row>
    <row r="79" spans="1:11" ht="15.75" customHeight="1">
      <c r="A79" s="21"/>
      <c r="B79" s="21"/>
      <c r="C79" s="21"/>
      <c r="D79" s="21"/>
      <c r="E79" s="21"/>
      <c r="F79" s="26"/>
      <c r="G79" s="26"/>
      <c r="H79" s="26"/>
      <c r="I79" s="27"/>
      <c r="K79" s="52"/>
    </row>
    <row r="80" spans="1:12" s="20" customFormat="1" ht="13.5">
      <c r="A80" s="21" t="s">
        <v>193</v>
      </c>
      <c r="B80" s="21"/>
      <c r="C80" s="21"/>
      <c r="D80" s="21"/>
      <c r="E80" s="28">
        <v>0</v>
      </c>
      <c r="F80" s="21"/>
      <c r="G80" s="21"/>
      <c r="H80" s="21"/>
      <c r="I80" s="21"/>
      <c r="J80" s="47"/>
      <c r="K80" s="21"/>
      <c r="L80" s="21"/>
    </row>
    <row r="81" spans="1:12" s="20" customFormat="1" ht="13.5">
      <c r="A81" s="21"/>
      <c r="B81" s="21"/>
      <c r="C81" s="21"/>
      <c r="D81" s="21"/>
      <c r="E81" s="21"/>
      <c r="F81" s="21"/>
      <c r="G81" s="21"/>
      <c r="H81" s="21"/>
      <c r="I81" s="21"/>
      <c r="J81" s="47"/>
      <c r="K81" s="21"/>
      <c r="L81" s="21"/>
    </row>
    <row r="82" spans="1:12" s="20" customFormat="1" ht="13.5">
      <c r="A82" s="21" t="s">
        <v>194</v>
      </c>
      <c r="B82" s="21"/>
      <c r="C82" s="21"/>
      <c r="D82" s="21"/>
      <c r="E82" s="21" t="s">
        <v>195</v>
      </c>
      <c r="F82" s="21"/>
      <c r="G82" s="21"/>
      <c r="H82" s="21"/>
      <c r="I82" s="21"/>
      <c r="J82" s="47"/>
      <c r="K82" s="21"/>
      <c r="L82" s="21"/>
    </row>
    <row r="83" spans="1:12" s="20" customFormat="1" ht="13.5">
      <c r="A83" s="21"/>
      <c r="B83" s="21"/>
      <c r="C83" s="21"/>
      <c r="D83" s="21"/>
      <c r="E83" s="21"/>
      <c r="F83" s="21"/>
      <c r="G83" s="21"/>
      <c r="H83" s="21"/>
      <c r="I83" s="21"/>
      <c r="J83" s="47"/>
      <c r="K83" s="21"/>
      <c r="L83" s="21"/>
    </row>
    <row r="84" spans="1:12" s="20" customFormat="1" ht="13.5">
      <c r="A84" s="21" t="s">
        <v>196</v>
      </c>
      <c r="B84" s="21"/>
      <c r="C84" s="21"/>
      <c r="D84" s="21"/>
      <c r="E84" s="21" t="s">
        <v>195</v>
      </c>
      <c r="F84" s="21"/>
      <c r="G84" s="21"/>
      <c r="H84" s="21"/>
      <c r="I84" s="21"/>
      <c r="J84" s="47"/>
      <c r="K84" s="21"/>
      <c r="L84" s="21"/>
    </row>
    <row r="85" spans="1:12" s="20" customFormat="1" ht="13.5">
      <c r="A85" s="21"/>
      <c r="B85" s="21"/>
      <c r="C85" s="21"/>
      <c r="D85" s="21"/>
      <c r="E85" s="21"/>
      <c r="F85" s="21"/>
      <c r="G85" s="21"/>
      <c r="H85" s="21"/>
      <c r="I85" s="21"/>
      <c r="J85" s="47"/>
      <c r="K85" s="21"/>
      <c r="L85" s="21"/>
    </row>
    <row r="86" spans="1:12" s="20" customFormat="1" ht="13.5">
      <c r="A86" s="21" t="s">
        <v>197</v>
      </c>
      <c r="B86" s="21"/>
      <c r="C86" s="21"/>
      <c r="D86" s="21"/>
      <c r="E86" s="21" t="s">
        <v>195</v>
      </c>
      <c r="F86" s="21"/>
      <c r="G86" s="21"/>
      <c r="H86" s="21"/>
      <c r="I86" s="21"/>
      <c r="J86" s="47"/>
      <c r="K86" s="21"/>
      <c r="L86" s="21"/>
    </row>
    <row r="87" spans="1:12" s="20" customFormat="1" ht="13.5">
      <c r="A87" s="21"/>
      <c r="B87" s="21"/>
      <c r="C87" s="21"/>
      <c r="D87" s="21"/>
      <c r="E87" s="21"/>
      <c r="F87" s="21"/>
      <c r="G87" s="21"/>
      <c r="H87" s="21"/>
      <c r="I87" s="21"/>
      <c r="J87" s="47"/>
      <c r="K87" s="21"/>
      <c r="L87" s="21"/>
    </row>
    <row r="88" spans="1:12" s="20" customFormat="1" ht="13.5">
      <c r="A88" s="21" t="s">
        <v>198</v>
      </c>
      <c r="B88" s="21"/>
      <c r="C88" s="21"/>
      <c r="D88" s="21"/>
      <c r="E88" s="28">
        <v>0</v>
      </c>
      <c r="F88" s="21"/>
      <c r="G88" s="21"/>
      <c r="H88" s="21"/>
      <c r="I88" s="21"/>
      <c r="J88" s="47"/>
      <c r="K88" s="21"/>
      <c r="L88" s="21"/>
    </row>
    <row r="89" spans="1:12" s="20" customFormat="1" ht="13.5">
      <c r="A89" s="21"/>
      <c r="B89" s="21"/>
      <c r="C89" s="21"/>
      <c r="D89" s="21"/>
      <c r="E89" s="21"/>
      <c r="F89" s="21"/>
      <c r="G89" s="21"/>
      <c r="H89" s="21"/>
      <c r="I89" s="21"/>
      <c r="J89" s="47"/>
      <c r="K89" s="21"/>
      <c r="L89" s="21"/>
    </row>
    <row r="90" spans="1:12" s="20" customFormat="1" ht="13.5">
      <c r="A90" s="21"/>
      <c r="B90" s="21"/>
      <c r="C90" s="21"/>
      <c r="D90" s="21"/>
      <c r="E90" s="21"/>
      <c r="F90" s="21"/>
      <c r="G90" s="21"/>
      <c r="H90" s="21"/>
      <c r="I90" s="21"/>
      <c r="J90" s="47"/>
      <c r="K90" s="21"/>
      <c r="L90" s="21"/>
    </row>
    <row r="91" spans="1:12" s="20" customFormat="1" ht="13.5">
      <c r="A91" s="21" t="s">
        <v>199</v>
      </c>
      <c r="B91" s="21"/>
      <c r="C91" s="21"/>
      <c r="D91" s="21"/>
      <c r="E91" s="21" t="s">
        <v>195</v>
      </c>
      <c r="F91" s="21"/>
      <c r="G91" s="21"/>
      <c r="H91" s="21"/>
      <c r="I91" s="21"/>
      <c r="J91" s="47"/>
      <c r="K91" s="21"/>
      <c r="L91" s="21"/>
    </row>
    <row r="92" spans="1:12" s="20" customFormat="1" ht="13.5">
      <c r="A92" s="21"/>
      <c r="B92" s="21"/>
      <c r="C92" s="21"/>
      <c r="D92" s="21"/>
      <c r="E92" s="21"/>
      <c r="F92" s="21"/>
      <c r="G92" s="21"/>
      <c r="H92" s="21"/>
      <c r="I92" s="21"/>
      <c r="J92" s="47"/>
      <c r="K92" s="21"/>
      <c r="L92" s="21"/>
    </row>
    <row r="93" spans="1:12" s="20" customFormat="1" ht="13.5">
      <c r="A93" s="21"/>
      <c r="B93" s="21" t="s">
        <v>200</v>
      </c>
      <c r="C93" s="21" t="s">
        <v>201</v>
      </c>
      <c r="D93" s="21" t="s">
        <v>202</v>
      </c>
      <c r="E93" s="21"/>
      <c r="F93" s="21"/>
      <c r="G93" s="21"/>
      <c r="H93" s="21"/>
      <c r="I93" s="21"/>
      <c r="J93" s="47" t="s">
        <v>203</v>
      </c>
      <c r="K93" s="21"/>
      <c r="L93" s="21"/>
    </row>
    <row r="94" spans="1:12" s="20" customFormat="1" ht="13.5">
      <c r="A94" s="21"/>
      <c r="B94" s="21"/>
      <c r="C94" s="21"/>
      <c r="D94" s="21"/>
      <c r="E94" s="21"/>
      <c r="F94" s="21"/>
      <c r="G94" s="21"/>
      <c r="H94" s="21"/>
      <c r="I94" s="21"/>
      <c r="J94" s="47"/>
      <c r="K94" s="21"/>
      <c r="L94" s="21"/>
    </row>
    <row r="95" spans="1:12" s="20" customFormat="1" ht="13.5">
      <c r="A95" s="21" t="s">
        <v>204</v>
      </c>
      <c r="B95" s="21"/>
      <c r="C95" s="21"/>
      <c r="D95" s="21"/>
      <c r="E95" s="21"/>
      <c r="F95" s="21"/>
      <c r="G95" s="21" t="s">
        <v>205</v>
      </c>
      <c r="J95" s="48"/>
      <c r="K95" s="21"/>
      <c r="L95" s="21"/>
    </row>
    <row r="96" spans="1:8" ht="13.5">
      <c r="A96" s="5"/>
      <c r="B96"/>
      <c r="C96"/>
      <c r="D96"/>
      <c r="E96"/>
      <c r="F96" s="6"/>
      <c r="G96" s="6"/>
      <c r="H96" s="6"/>
    </row>
    <row r="99" spans="2:9" ht="13.5">
      <c r="B99" s="7" t="s">
        <v>99</v>
      </c>
      <c r="C99" s="7" t="s">
        <v>56</v>
      </c>
      <c r="D99" s="93" t="s">
        <v>101</v>
      </c>
      <c r="E99" s="93"/>
      <c r="G99"/>
      <c r="H99" s="1" t="s">
        <v>56</v>
      </c>
      <c r="I99" s="1" t="s">
        <v>101</v>
      </c>
    </row>
    <row r="100" spans="2:9" ht="13.5">
      <c r="B100" s="2">
        <f aca="true" t="shared" si="10" ref="B100:B111">RANK(E100,$E$100:$E$115)</f>
        <v>5</v>
      </c>
      <c r="C100" t="s">
        <v>22</v>
      </c>
      <c r="D100" s="2">
        <f aca="true" t="shared" si="11" ref="D100:D112">SUMIF(E$46:E$58,C100,I$46:I$58)</f>
        <v>6</v>
      </c>
      <c r="E100" s="8">
        <f>D100+(13/1000000)</f>
        <v>6.000013</v>
      </c>
      <c r="G100">
        <v>1</v>
      </c>
      <c r="H100" t="str">
        <f aca="true" t="shared" si="12" ref="H100:H115">VLOOKUP($G100,$B$100:$D$115,$B$1,0)</f>
        <v>県庁</v>
      </c>
      <c r="I100">
        <f aca="true" t="shared" si="13" ref="I100:I115">VLOOKUP($G100,$B$100:$D$115,$C$1,0)</f>
        <v>16</v>
      </c>
    </row>
    <row r="101" spans="2:9" ht="13.5">
      <c r="B101" s="2">
        <f t="shared" si="10"/>
        <v>7</v>
      </c>
      <c r="C101" t="s">
        <v>59</v>
      </c>
      <c r="D101" s="2">
        <f t="shared" si="11"/>
        <v>2</v>
      </c>
      <c r="E101" s="8">
        <f>D101+(12/1000000)</f>
        <v>2.000012</v>
      </c>
      <c r="G101">
        <v>2</v>
      </c>
      <c r="H101" t="str">
        <f t="shared" si="12"/>
        <v>富士重工</v>
      </c>
      <c r="I101">
        <f t="shared" si="13"/>
        <v>12</v>
      </c>
    </row>
    <row r="102" spans="2:9" ht="13.5">
      <c r="B102" s="2">
        <f t="shared" si="10"/>
        <v>8</v>
      </c>
      <c r="C102" t="s">
        <v>6</v>
      </c>
      <c r="D102" s="2">
        <f t="shared" si="11"/>
        <v>0</v>
      </c>
      <c r="E102" s="8">
        <f>D102+(11/1000000)</f>
        <v>1.1E-05</v>
      </c>
      <c r="G102">
        <v>3</v>
      </c>
      <c r="H102" t="str">
        <f t="shared" si="12"/>
        <v>ｼｽﾃｨｰﾅ</v>
      </c>
      <c r="I102">
        <f>VLOOKUP($G102,$B$100:$D$115,$C$1,0)</f>
        <v>9</v>
      </c>
    </row>
    <row r="103" spans="2:9" ht="13.5">
      <c r="B103" s="2">
        <f t="shared" si="10"/>
        <v>9</v>
      </c>
      <c r="C103" t="s">
        <v>8</v>
      </c>
      <c r="D103" s="2">
        <f t="shared" si="11"/>
        <v>0</v>
      </c>
      <c r="E103" s="8">
        <f>D103+(10/1000000)</f>
        <v>1E-05</v>
      </c>
      <c r="G103">
        <v>4</v>
      </c>
      <c r="H103" t="str">
        <f t="shared" si="12"/>
        <v>ｼｬﾛｰﾑ</v>
      </c>
      <c r="I103">
        <f t="shared" si="13"/>
        <v>7</v>
      </c>
    </row>
    <row r="104" spans="2:9" ht="13.5">
      <c r="B104" s="2">
        <f t="shared" si="10"/>
        <v>10</v>
      </c>
      <c r="C104" t="s">
        <v>57</v>
      </c>
      <c r="D104" s="2">
        <f t="shared" si="11"/>
        <v>0</v>
      </c>
      <c r="E104" s="8">
        <f>D104+(9/1000000)</f>
        <v>9E-06</v>
      </c>
      <c r="G104">
        <v>5</v>
      </c>
      <c r="H104" t="str">
        <f t="shared" si="12"/>
        <v>ﾌﾛｲﾃﾞ</v>
      </c>
      <c r="I104">
        <f t="shared" si="13"/>
        <v>6</v>
      </c>
    </row>
    <row r="105" spans="2:9" ht="13.5">
      <c r="B105" s="2">
        <f t="shared" si="10"/>
        <v>1</v>
      </c>
      <c r="C105" t="s">
        <v>18</v>
      </c>
      <c r="D105" s="2">
        <f t="shared" si="11"/>
        <v>16</v>
      </c>
      <c r="E105" s="8">
        <f>D105+(8/1000000)</f>
        <v>16.000008</v>
      </c>
      <c r="G105">
        <v>6</v>
      </c>
      <c r="H105" t="str">
        <f t="shared" si="12"/>
        <v>ﾎﾜｲﾄﾊﾟﾚｯﾄ</v>
      </c>
      <c r="I105">
        <f t="shared" si="13"/>
        <v>3</v>
      </c>
    </row>
    <row r="106" spans="2:9" ht="13.5">
      <c r="B106" s="2">
        <f t="shared" si="10"/>
        <v>4</v>
      </c>
      <c r="C106" t="s">
        <v>108</v>
      </c>
      <c r="D106" s="2">
        <f t="shared" si="11"/>
        <v>7</v>
      </c>
      <c r="E106" s="8">
        <f>D106+(7/1000000)</f>
        <v>7.000007</v>
      </c>
      <c r="G106">
        <v>7</v>
      </c>
      <c r="H106" t="str">
        <f t="shared" si="12"/>
        <v>R&amp;D</v>
      </c>
      <c r="I106">
        <f t="shared" si="13"/>
        <v>2</v>
      </c>
    </row>
    <row r="107" spans="2:9" ht="13.5">
      <c r="B107" s="2">
        <f t="shared" si="10"/>
        <v>11</v>
      </c>
      <c r="C107" t="s">
        <v>9</v>
      </c>
      <c r="D107" s="2">
        <f t="shared" si="11"/>
        <v>0</v>
      </c>
      <c r="E107" s="8">
        <f>D107+(4/1000000)</f>
        <v>4E-06</v>
      </c>
      <c r="G107">
        <v>8</v>
      </c>
      <c r="H107" t="str">
        <f t="shared" si="12"/>
        <v>東京電力</v>
      </c>
      <c r="I107">
        <f t="shared" si="13"/>
        <v>0</v>
      </c>
    </row>
    <row r="108" spans="2:9" ht="13.5">
      <c r="B108" s="2">
        <f t="shared" si="10"/>
        <v>2</v>
      </c>
      <c r="C108" t="s">
        <v>19</v>
      </c>
      <c r="D108" s="2">
        <f t="shared" si="11"/>
        <v>12</v>
      </c>
      <c r="E108" s="8">
        <f>D108+(3/1000000)</f>
        <v>12.000003</v>
      </c>
      <c r="G108">
        <v>9</v>
      </c>
      <c r="H108" t="str">
        <f t="shared" si="12"/>
        <v>パワー</v>
      </c>
      <c r="I108">
        <f t="shared" si="13"/>
        <v>0</v>
      </c>
    </row>
    <row r="109" spans="2:9" ht="13.5">
      <c r="B109" s="2">
        <f t="shared" si="10"/>
        <v>12</v>
      </c>
      <c r="C109" t="s">
        <v>111</v>
      </c>
      <c r="D109" s="2">
        <f t="shared" si="11"/>
        <v>0</v>
      </c>
      <c r="E109" s="8">
        <f>D109+(2/1000000)</f>
        <v>2E-06</v>
      </c>
      <c r="G109">
        <v>10</v>
      </c>
      <c r="H109" t="str">
        <f t="shared" si="12"/>
        <v>宇都宮</v>
      </c>
      <c r="I109">
        <f t="shared" si="13"/>
        <v>0</v>
      </c>
    </row>
    <row r="110" spans="2:9" ht="13.5">
      <c r="B110" s="2">
        <f t="shared" si="10"/>
        <v>6</v>
      </c>
      <c r="C110" t="s">
        <v>11</v>
      </c>
      <c r="D110" s="2">
        <f t="shared" si="11"/>
        <v>3</v>
      </c>
      <c r="E110" s="8">
        <f>D110+(1/1000000)</f>
        <v>3.000001</v>
      </c>
      <c r="G110">
        <v>11</v>
      </c>
      <c r="H110" t="str">
        <f t="shared" si="12"/>
        <v>KS</v>
      </c>
      <c r="I110">
        <f t="shared" si="13"/>
        <v>0</v>
      </c>
    </row>
    <row r="111" spans="2:9" ht="13.5">
      <c r="B111" s="2">
        <f t="shared" si="10"/>
        <v>13</v>
      </c>
      <c r="C111" t="s">
        <v>58</v>
      </c>
      <c r="D111" s="2">
        <f t="shared" si="11"/>
        <v>0</v>
      </c>
      <c r="E111" s="8">
        <f>D111+(0.9/1000000)</f>
        <v>9.000000000000001E-07</v>
      </c>
      <c r="G111">
        <v>12</v>
      </c>
      <c r="H111" t="str">
        <f t="shared" si="12"/>
        <v>ジュニア</v>
      </c>
      <c r="I111">
        <f t="shared" si="13"/>
        <v>0</v>
      </c>
    </row>
    <row r="112" spans="2:9" ht="13.5">
      <c r="B112" s="2">
        <f>RANK(E112,$E$100:$E$115)</f>
        <v>14</v>
      </c>
      <c r="C112" t="s">
        <v>110</v>
      </c>
      <c r="D112" s="2">
        <f t="shared" si="11"/>
        <v>0</v>
      </c>
      <c r="E112" s="8">
        <f>D112+(0.8/1000000)</f>
        <v>8.000000000000001E-07</v>
      </c>
      <c r="G112">
        <v>13</v>
      </c>
      <c r="H112" t="str">
        <f t="shared" si="12"/>
        <v>市役所</v>
      </c>
      <c r="I112">
        <f t="shared" si="13"/>
        <v>0</v>
      </c>
    </row>
    <row r="113" spans="2:9" ht="13.5">
      <c r="B113" s="2">
        <f>RANK(E113,$E$100:$E$115)</f>
        <v>3</v>
      </c>
      <c r="C113" t="s">
        <v>13</v>
      </c>
      <c r="D113" s="2">
        <f>SUMIF(E$46:E$58,C113,I$46:I$58)</f>
        <v>9</v>
      </c>
      <c r="E113" s="8">
        <f>D113+(0.7/1000000)</f>
        <v>9.0000007</v>
      </c>
      <c r="G113">
        <v>14</v>
      </c>
      <c r="H113" t="str">
        <f t="shared" si="12"/>
        <v>ﾊﾟﾝｻｰ</v>
      </c>
      <c r="I113">
        <f t="shared" si="13"/>
        <v>0</v>
      </c>
    </row>
    <row r="114" spans="2:11" ht="13.5">
      <c r="B114" s="2">
        <f>RANK(E114,$E$100:$E$115)</f>
        <v>15</v>
      </c>
      <c r="C114" t="s">
        <v>316</v>
      </c>
      <c r="D114" s="2">
        <f>SUMIF(E$58:E$70,C114,I$58:I$70)</f>
        <v>0</v>
      </c>
      <c r="E114" s="8">
        <f>D114+(0.7/1000000)</f>
        <v>7E-07</v>
      </c>
      <c r="G114">
        <v>15</v>
      </c>
      <c r="H114" t="str">
        <f t="shared" si="12"/>
        <v>ＴＳＣ</v>
      </c>
      <c r="I114">
        <f t="shared" si="13"/>
        <v>0</v>
      </c>
      <c r="K114" s="2"/>
    </row>
    <row r="115" spans="2:9" ht="13.5">
      <c r="B115" s="2">
        <f>RANK(E115,$E$100:$E$115)</f>
        <v>16</v>
      </c>
      <c r="C115" t="s">
        <v>328</v>
      </c>
      <c r="D115" s="2">
        <f>SUMIF(E$46:E$60,C115,I$46:I$60)</f>
        <v>0</v>
      </c>
      <c r="E115" s="8">
        <f>D115+(0.5/1000000)</f>
        <v>5E-07</v>
      </c>
      <c r="G115">
        <v>16</v>
      </c>
      <c r="H115" t="str">
        <f t="shared" si="12"/>
        <v>ＩＣＩ</v>
      </c>
      <c r="I115">
        <f t="shared" si="13"/>
        <v>0</v>
      </c>
    </row>
    <row r="116" spans="4:9" ht="13.5">
      <c r="D116" s="2">
        <f>SUM(D100:D115)</f>
        <v>55</v>
      </c>
      <c r="I116" s="2">
        <f>SUM(I100:I115)</f>
        <v>55</v>
      </c>
    </row>
  </sheetData>
  <mergeCells count="2">
    <mergeCell ref="D99:E99"/>
    <mergeCell ref="A43:I43"/>
  </mergeCells>
  <printOptions/>
  <pageMargins left="0.7479166666666667" right="0.32" top="0.49" bottom="0.48" header="0.5118055555555556" footer="0.5118055555555556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L79"/>
  <sheetViews>
    <sheetView workbookViewId="0" topLeftCell="A7">
      <selection activeCell="A26" sqref="A26:I26"/>
    </sheetView>
  </sheetViews>
  <sheetFormatPr defaultColWidth="9.00390625" defaultRowHeight="13.5"/>
  <cols>
    <col min="1" max="1" width="9.00390625" style="2" customWidth="1"/>
    <col min="2" max="2" width="4.875" style="2" customWidth="1"/>
    <col min="3" max="3" width="11.125" style="2" customWidth="1"/>
    <col min="4" max="4" width="5.75390625" style="2" customWidth="1"/>
    <col min="5" max="5" width="11.25390625" style="2" customWidth="1"/>
    <col min="6" max="6" width="12.875" style="2" customWidth="1"/>
    <col min="7" max="7" width="11.50390625" style="2" customWidth="1"/>
    <col min="8" max="8" width="9.50390625" style="2" bestFit="1" customWidth="1"/>
    <col min="9" max="9" width="7.625" style="2" customWidth="1"/>
    <col min="10" max="10" width="6.375" style="43" customWidth="1"/>
    <col min="11" max="11" width="8.75390625" style="2" customWidth="1"/>
    <col min="12" max="16384" width="9.00390625" style="2" customWidth="1"/>
  </cols>
  <sheetData>
    <row r="1" spans="1:8" ht="13.5">
      <c r="A1" s="2" t="s">
        <v>115</v>
      </c>
      <c r="B1" s="11">
        <v>2</v>
      </c>
      <c r="C1" s="11">
        <v>3</v>
      </c>
      <c r="D1" s="11">
        <v>4</v>
      </c>
      <c r="E1" s="11">
        <v>5</v>
      </c>
      <c r="F1" s="11">
        <v>6</v>
      </c>
      <c r="G1" s="11">
        <v>7</v>
      </c>
      <c r="H1" s="11">
        <v>8</v>
      </c>
    </row>
    <row r="2" spans="1:11" ht="13.5">
      <c r="A2" s="2" t="s">
        <v>100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93</v>
      </c>
      <c r="G2" s="2" t="s">
        <v>94</v>
      </c>
      <c r="H2" s="2" t="s">
        <v>95</v>
      </c>
      <c r="K2" s="2" t="s">
        <v>217</v>
      </c>
    </row>
    <row r="3" spans="6:12" ht="14.25" thickBot="1">
      <c r="F3" s="2" t="s">
        <v>216</v>
      </c>
      <c r="I3" s="2" t="s">
        <v>4</v>
      </c>
      <c r="K3" s="2" t="s">
        <v>222</v>
      </c>
      <c r="L3" s="2" t="s">
        <v>223</v>
      </c>
    </row>
    <row r="4" spans="1:12" ht="13.5">
      <c r="A4" s="5">
        <f aca="true" t="shared" si="0" ref="A4:A16">RANK(J4,J$4:J$21,1)</f>
        <v>4</v>
      </c>
      <c r="B4" s="2">
        <v>56</v>
      </c>
      <c r="C4" s="2" t="s">
        <v>211</v>
      </c>
      <c r="D4" s="2">
        <v>57</v>
      </c>
      <c r="E4" s="2" t="s">
        <v>96</v>
      </c>
      <c r="F4" s="32">
        <v>0.0005711805555555556</v>
      </c>
      <c r="G4" s="34">
        <v>0.0006719907407407408</v>
      </c>
      <c r="H4" s="4">
        <f aca="true" t="shared" si="1" ref="H4:H16">F4+G4</f>
        <v>0.0012431712962962965</v>
      </c>
      <c r="I4" s="10">
        <f>H4+((1000-B4)/100000000000000)</f>
        <v>0.0012431713057362965</v>
      </c>
      <c r="J4" s="44">
        <f aca="true" t="shared" si="2" ref="J4:J16">IF(I4&gt;0.0001,H4+(100-B4)/100000000000,"")</f>
        <v>0.0012431717362962964</v>
      </c>
      <c r="K4" s="58"/>
      <c r="L4" s="37"/>
    </row>
    <row r="5" spans="1:12" ht="13.5">
      <c r="A5" s="5" t="e">
        <f t="shared" si="0"/>
        <v>#VALUE!</v>
      </c>
      <c r="B5" s="2">
        <v>57</v>
      </c>
      <c r="C5" s="2" t="s">
        <v>66</v>
      </c>
      <c r="D5" s="2">
        <v>57</v>
      </c>
      <c r="E5" s="2" t="s">
        <v>61</v>
      </c>
      <c r="F5" s="33"/>
      <c r="G5" s="35"/>
      <c r="H5" s="4">
        <f t="shared" si="1"/>
        <v>0</v>
      </c>
      <c r="I5" s="10">
        <f aca="true" t="shared" si="3" ref="I5:I16">H5+((1000-B5)/100000000000000)</f>
        <v>9.43E-12</v>
      </c>
      <c r="J5" s="44">
        <f>IF(I5&gt;0.0001,H5+(100-B5)/100000000000,"")</f>
      </c>
      <c r="K5" s="59" t="s">
        <v>318</v>
      </c>
      <c r="L5" s="38"/>
    </row>
    <row r="6" spans="1:12" ht="13.5">
      <c r="A6" s="5" t="e">
        <f t="shared" si="0"/>
        <v>#VALUE!</v>
      </c>
      <c r="B6" s="2">
        <v>58</v>
      </c>
      <c r="C6" s="2" t="s">
        <v>38</v>
      </c>
      <c r="D6" s="2">
        <v>56</v>
      </c>
      <c r="E6" s="2" t="s">
        <v>8</v>
      </c>
      <c r="F6" s="33"/>
      <c r="G6" s="35"/>
      <c r="H6" s="4">
        <f t="shared" si="1"/>
        <v>0</v>
      </c>
      <c r="I6" s="10">
        <f t="shared" si="3"/>
        <v>9.42E-12</v>
      </c>
      <c r="J6" s="44">
        <f>IF(I6&gt;0.0001,H6+(100-B6)/100000000000,"")</f>
      </c>
      <c r="K6" s="59" t="s">
        <v>318</v>
      </c>
      <c r="L6" s="38"/>
    </row>
    <row r="7" spans="1:12" ht="13.5">
      <c r="A7" s="5">
        <f t="shared" si="0"/>
        <v>6</v>
      </c>
      <c r="B7" s="2">
        <v>59</v>
      </c>
      <c r="C7" s="2" t="s">
        <v>254</v>
      </c>
      <c r="D7" s="2">
        <v>52</v>
      </c>
      <c r="E7" s="43" t="s">
        <v>81</v>
      </c>
      <c r="F7" s="33">
        <v>0.0005752314814814815</v>
      </c>
      <c r="G7" s="35">
        <v>0.0006798611111111111</v>
      </c>
      <c r="H7" s="4">
        <f t="shared" si="1"/>
        <v>0.0012550925925925926</v>
      </c>
      <c r="I7" s="10">
        <f t="shared" si="3"/>
        <v>0.0012550926020025925</v>
      </c>
      <c r="J7" s="44">
        <f t="shared" si="2"/>
        <v>0.0012550930025925927</v>
      </c>
      <c r="K7" s="59"/>
      <c r="L7" s="38"/>
    </row>
    <row r="8" spans="1:12" ht="13.5">
      <c r="A8" s="5">
        <f t="shared" si="0"/>
        <v>9</v>
      </c>
      <c r="B8" s="2">
        <v>60</v>
      </c>
      <c r="C8" s="2" t="s">
        <v>39</v>
      </c>
      <c r="D8" s="2">
        <v>52</v>
      </c>
      <c r="E8" s="2" t="s">
        <v>19</v>
      </c>
      <c r="F8" s="33">
        <v>0.0005902777777777778</v>
      </c>
      <c r="G8" s="35">
        <v>0.000721412037037037</v>
      </c>
      <c r="H8" s="4">
        <f>F8+G8</f>
        <v>0.0013116898148148148</v>
      </c>
      <c r="I8" s="10">
        <f t="shared" si="3"/>
        <v>0.0013116898242148149</v>
      </c>
      <c r="J8" s="44">
        <f t="shared" si="2"/>
        <v>0.0013116902148148147</v>
      </c>
      <c r="K8" s="59"/>
      <c r="L8" s="38"/>
    </row>
    <row r="9" spans="1:12" ht="13.5">
      <c r="A9" s="5">
        <f t="shared" si="0"/>
        <v>2</v>
      </c>
      <c r="B9" s="2">
        <v>61</v>
      </c>
      <c r="C9" s="2" t="s">
        <v>117</v>
      </c>
      <c r="D9" s="2">
        <v>52</v>
      </c>
      <c r="E9" s="2" t="s">
        <v>118</v>
      </c>
      <c r="F9" s="33">
        <v>0.0005444444444444445</v>
      </c>
      <c r="G9" s="35">
        <v>0.0006502314814814816</v>
      </c>
      <c r="H9" s="4">
        <f t="shared" si="1"/>
        <v>0.001194675925925926</v>
      </c>
      <c r="I9" s="10">
        <f t="shared" si="3"/>
        <v>0.0011946759353159261</v>
      </c>
      <c r="J9" s="44">
        <f t="shared" si="2"/>
        <v>0.001194676315925926</v>
      </c>
      <c r="K9" s="59"/>
      <c r="L9" s="38"/>
    </row>
    <row r="10" spans="1:12" ht="13.5">
      <c r="A10" s="5" t="e">
        <f t="shared" si="0"/>
        <v>#VALUE!</v>
      </c>
      <c r="B10" s="2">
        <v>62</v>
      </c>
      <c r="C10" s="2" t="s">
        <v>255</v>
      </c>
      <c r="D10" s="2">
        <v>56</v>
      </c>
      <c r="E10" s="2" t="s">
        <v>256</v>
      </c>
      <c r="F10" s="33"/>
      <c r="G10" s="35"/>
      <c r="H10" s="4">
        <f t="shared" si="1"/>
        <v>0</v>
      </c>
      <c r="I10" s="10">
        <f t="shared" si="3"/>
        <v>9.38E-12</v>
      </c>
      <c r="J10" s="44">
        <f t="shared" si="2"/>
      </c>
      <c r="K10" s="59" t="s">
        <v>318</v>
      </c>
      <c r="L10" s="38"/>
    </row>
    <row r="11" spans="1:12" ht="13.5">
      <c r="A11" s="5">
        <f t="shared" si="0"/>
        <v>3</v>
      </c>
      <c r="B11" s="2">
        <v>63</v>
      </c>
      <c r="C11" s="2" t="s">
        <v>212</v>
      </c>
      <c r="D11" s="2">
        <v>57</v>
      </c>
      <c r="E11" s="2" t="s">
        <v>22</v>
      </c>
      <c r="F11" s="33">
        <v>0.0005641203703703703</v>
      </c>
      <c r="G11" s="35">
        <v>0.0006568287037037037</v>
      </c>
      <c r="H11" s="4">
        <f t="shared" si="1"/>
        <v>0.001220949074074074</v>
      </c>
      <c r="I11" s="10">
        <f t="shared" si="3"/>
        <v>0.001220949083444074</v>
      </c>
      <c r="J11" s="44">
        <f t="shared" si="2"/>
        <v>0.001220949444074074</v>
      </c>
      <c r="K11" s="59"/>
      <c r="L11" s="38"/>
    </row>
    <row r="12" spans="1:12" ht="13.5">
      <c r="A12" s="5" t="e">
        <f t="shared" si="0"/>
        <v>#VALUE!</v>
      </c>
      <c r="B12" s="2">
        <v>67</v>
      </c>
      <c r="C12" s="2" t="s">
        <v>67</v>
      </c>
      <c r="D12" s="2">
        <v>54</v>
      </c>
      <c r="E12" s="2" t="s">
        <v>61</v>
      </c>
      <c r="F12" s="33"/>
      <c r="G12" s="35"/>
      <c r="H12" s="4">
        <f t="shared" si="1"/>
        <v>0</v>
      </c>
      <c r="I12" s="10">
        <f t="shared" si="3"/>
        <v>9.33E-12</v>
      </c>
      <c r="J12" s="44">
        <f>IF(I12&gt;0.0001,H12+(100-B12)/100000000000,"")</f>
      </c>
      <c r="K12" s="59" t="s">
        <v>318</v>
      </c>
      <c r="L12" s="38"/>
    </row>
    <row r="13" spans="1:12" ht="13.5">
      <c r="A13" s="5">
        <f>RANK(J13,J$4:J$21,1)</f>
        <v>10</v>
      </c>
      <c r="B13" s="2">
        <v>65</v>
      </c>
      <c r="C13" s="2" t="s">
        <v>213</v>
      </c>
      <c r="D13" s="2">
        <v>54</v>
      </c>
      <c r="E13" s="2" t="s">
        <v>8</v>
      </c>
      <c r="F13" s="33">
        <v>0.0008157407407407409</v>
      </c>
      <c r="G13" s="35">
        <v>0.0006587962962962963</v>
      </c>
      <c r="H13" s="4">
        <f t="shared" si="1"/>
        <v>0.0014745370370370372</v>
      </c>
      <c r="I13" s="10">
        <f t="shared" si="3"/>
        <v>0.0014745370463870372</v>
      </c>
      <c r="J13" s="44">
        <f>IF(I13&gt;0.0001,H13+(100-B13)/100000000000,"")</f>
        <v>0.0014745373870370371</v>
      </c>
      <c r="K13" s="59"/>
      <c r="L13" s="38"/>
    </row>
    <row r="14" spans="1:12" ht="13.5">
      <c r="A14" s="5">
        <f t="shared" si="0"/>
        <v>8</v>
      </c>
      <c r="B14" s="2">
        <v>66</v>
      </c>
      <c r="C14" s="2" t="s">
        <v>119</v>
      </c>
      <c r="D14" s="2">
        <v>50</v>
      </c>
      <c r="E14" s="2" t="s">
        <v>109</v>
      </c>
      <c r="F14" s="33">
        <v>0.0005791666666666666</v>
      </c>
      <c r="G14" s="35">
        <v>0.0007175925925925927</v>
      </c>
      <c r="H14" s="4">
        <f>F14+G14</f>
        <v>0.0012967592592592592</v>
      </c>
      <c r="I14" s="10">
        <f>H14+((1000-B14)/100000000000000)</f>
        <v>0.0012967592685992591</v>
      </c>
      <c r="J14" s="44">
        <f>IF(I14&gt;0.0001,H14+(100-B14)/100000000000,"")</f>
        <v>0.0012967595992592592</v>
      </c>
      <c r="K14" s="33"/>
      <c r="L14" s="38"/>
    </row>
    <row r="15" spans="1:12" ht="13.5">
      <c r="A15" s="5">
        <f t="shared" si="0"/>
        <v>1</v>
      </c>
      <c r="B15" s="2">
        <v>64</v>
      </c>
      <c r="C15" s="2" t="s">
        <v>257</v>
      </c>
      <c r="D15" s="2">
        <v>56</v>
      </c>
      <c r="E15" s="2" t="s">
        <v>61</v>
      </c>
      <c r="F15" s="33">
        <v>0.0005545138888888889</v>
      </c>
      <c r="G15" s="35">
        <v>0.0006319444444444444</v>
      </c>
      <c r="H15" s="4">
        <f t="shared" si="1"/>
        <v>0.0011864583333333332</v>
      </c>
      <c r="I15" s="10">
        <f t="shared" si="3"/>
        <v>0.0011864583426933332</v>
      </c>
      <c r="J15" s="44">
        <f>IF(I15&gt;0.0001,H15+(100-B15)/100000000000,"")</f>
        <v>0.0011864586933333333</v>
      </c>
      <c r="K15" s="59"/>
      <c r="L15" s="38"/>
    </row>
    <row r="16" spans="1:12" ht="13.5">
      <c r="A16" s="5">
        <f t="shared" si="0"/>
        <v>7</v>
      </c>
      <c r="B16" s="2">
        <v>68</v>
      </c>
      <c r="C16" s="2" t="s">
        <v>214</v>
      </c>
      <c r="D16" s="2">
        <v>51</v>
      </c>
      <c r="E16" s="2" t="s">
        <v>8</v>
      </c>
      <c r="F16" s="33">
        <v>0.0005930555555555555</v>
      </c>
      <c r="G16" s="35">
        <v>0.000700925925925926</v>
      </c>
      <c r="H16" s="4">
        <f t="shared" si="1"/>
        <v>0.0012939814814814815</v>
      </c>
      <c r="I16" s="10">
        <f t="shared" si="3"/>
        <v>0.0012939814908014815</v>
      </c>
      <c r="J16" s="44">
        <f t="shared" si="2"/>
        <v>0.0012939818014814815</v>
      </c>
      <c r="K16" s="59"/>
      <c r="L16" s="38"/>
    </row>
    <row r="17" spans="1:12" ht="14.25" thickBot="1">
      <c r="A17" s="5">
        <f>RANK(J17,J$4:J$21,1)</f>
        <v>5</v>
      </c>
      <c r="B17" s="2">
        <v>69</v>
      </c>
      <c r="C17" s="2" t="s">
        <v>68</v>
      </c>
      <c r="D17" s="2">
        <v>58</v>
      </c>
      <c r="E17" s="2" t="s">
        <v>61</v>
      </c>
      <c r="F17" s="33">
        <v>0.0005951388888888889</v>
      </c>
      <c r="G17" s="35">
        <v>0.0006599537037037037</v>
      </c>
      <c r="H17" s="4">
        <f>F17+G17</f>
        <v>0.0012550925925925926</v>
      </c>
      <c r="I17" s="10">
        <f>H17+((1000-B17)/100000000000000)</f>
        <v>0.0012550926019025926</v>
      </c>
      <c r="J17" s="44">
        <f>IF(I17&gt;0.0001,H17+(100-B17)/100000000000,"")</f>
        <v>0.0012550929025925927</v>
      </c>
      <c r="K17" s="60"/>
      <c r="L17" s="39"/>
    </row>
    <row r="18" spans="1:10" ht="13.5">
      <c r="A18" s="5" t="e">
        <f>RANK(J18,J$4:J$21,1)</f>
        <v>#VALUE!</v>
      </c>
      <c r="H18" s="4">
        <f>F18+G18</f>
        <v>0</v>
      </c>
      <c r="I18" s="10">
        <f>H18+((1000-B18)/100000000000000)</f>
        <v>1E-11</v>
      </c>
      <c r="J18" s="44">
        <f>IF(I18&gt;0.0001,H18+(100-B18)/100000000000,"")</f>
      </c>
    </row>
    <row r="19" spans="1:10" ht="13.5">
      <c r="A19" s="5" t="e">
        <f>RANK(J19,J$4:J$21,1)</f>
        <v>#VALUE!</v>
      </c>
      <c r="H19" s="4">
        <f>F19+G19</f>
        <v>0</v>
      </c>
      <c r="I19" s="10">
        <f>H19+((1000-B19)/100000000000000)</f>
        <v>1E-11</v>
      </c>
      <c r="J19" s="44">
        <f>IF(I19&gt;0.0001,H19+(100-B19)/100000000000,"")</f>
      </c>
    </row>
    <row r="20" spans="1:10" ht="13.5">
      <c r="A20" s="5" t="e">
        <f>RANK(J20,J$4:J$21,1)</f>
        <v>#VALUE!</v>
      </c>
      <c r="H20" s="4">
        <f>F20+G20</f>
        <v>0</v>
      </c>
      <c r="I20" s="10">
        <f>H20+((1000-B20)/100000000000000)</f>
        <v>1E-11</v>
      </c>
      <c r="J20" s="44">
        <f>IF(I20&gt;0.0001,H20+(100-B20)/100000000000,"")</f>
      </c>
    </row>
    <row r="21" spans="1:10" ht="13.5">
      <c r="A21" s="5" t="e">
        <f>RANK(J21,J$4:J$21,1)</f>
        <v>#VALUE!</v>
      </c>
      <c r="H21" s="4">
        <f>F21+G21</f>
        <v>0</v>
      </c>
      <c r="I21" s="10">
        <f>H21+((1000-B21)/100000000000000)</f>
        <v>1E-11</v>
      </c>
      <c r="J21" s="44">
        <f>IF(I21&gt;0.0001,H21+(100-B21)/100000000000,"")</f>
      </c>
    </row>
    <row r="25" spans="1:8" ht="13.5">
      <c r="A25" s="2" t="s">
        <v>103</v>
      </c>
      <c r="G25" s="3"/>
      <c r="H25" s="3"/>
    </row>
    <row r="26" spans="1:9" ht="25.5" customHeight="1">
      <c r="A26" s="95" t="s">
        <v>386</v>
      </c>
      <c r="B26" s="95"/>
      <c r="C26" s="95"/>
      <c r="D26" s="95"/>
      <c r="E26" s="95"/>
      <c r="F26" s="95"/>
      <c r="G26" s="95"/>
      <c r="H26" s="95"/>
      <c r="I26" s="95"/>
    </row>
    <row r="27" spans="1:9" ht="13.5">
      <c r="A27" s="19" t="s">
        <v>207</v>
      </c>
      <c r="B27" s="19"/>
      <c r="C27" s="19"/>
      <c r="D27" s="19"/>
      <c r="E27" s="19" t="s">
        <v>157</v>
      </c>
      <c r="F27" s="19" t="s">
        <v>158</v>
      </c>
      <c r="G27" s="19"/>
      <c r="H27" s="19"/>
      <c r="I27" s="19"/>
    </row>
    <row r="28" spans="1:10" s="7" customFormat="1" ht="13.5">
      <c r="A28" s="19" t="s">
        <v>100</v>
      </c>
      <c r="B28" s="19" t="s">
        <v>0</v>
      </c>
      <c r="C28" s="22" t="s">
        <v>186</v>
      </c>
      <c r="D28" s="22" t="s">
        <v>97</v>
      </c>
      <c r="E28" s="22" t="s">
        <v>98</v>
      </c>
      <c r="F28" s="22" t="s">
        <v>181</v>
      </c>
      <c r="G28" s="22" t="s">
        <v>182</v>
      </c>
      <c r="H28" s="1" t="s">
        <v>183</v>
      </c>
      <c r="I28" s="19" t="s">
        <v>185</v>
      </c>
      <c r="J28" s="45"/>
    </row>
    <row r="29" spans="1:10" s="20" customFormat="1" ht="15.75" customHeight="1">
      <c r="A29" s="24">
        <v>1</v>
      </c>
      <c r="B29" s="24">
        <f>VLOOKUP($A29,$A$4:$G$19,B$1,0)</f>
        <v>64</v>
      </c>
      <c r="C29" s="24" t="str">
        <f aca="true" t="shared" si="4" ref="C29:G41">VLOOKUP($A29,$A$4:$G$16,C$1,0)</f>
        <v>千葉敬</v>
      </c>
      <c r="D29" s="24">
        <f t="shared" si="4"/>
        <v>56</v>
      </c>
      <c r="E29" s="24" t="str">
        <f t="shared" si="4"/>
        <v>宇都宮</v>
      </c>
      <c r="F29" s="63">
        <f t="shared" si="4"/>
        <v>0.0005545138888888889</v>
      </c>
      <c r="G29" s="63">
        <f t="shared" si="4"/>
        <v>0.0006319444444444444</v>
      </c>
      <c r="H29" s="63">
        <f>VLOOKUP($A29,$A$4:$H$16,H$1,0)</f>
        <v>0.0011864583333333332</v>
      </c>
      <c r="I29" s="21">
        <v>10</v>
      </c>
      <c r="J29" s="48"/>
    </row>
    <row r="30" spans="1:10" s="20" customFormat="1" ht="15.75" customHeight="1">
      <c r="A30" s="24">
        <v>2</v>
      </c>
      <c r="B30" s="24">
        <f aca="true" t="shared" si="5" ref="B30:B41">VLOOKUP($A30,$A$4:$G$16,B$1,0)</f>
        <v>61</v>
      </c>
      <c r="C30" s="24" t="str">
        <f t="shared" si="4"/>
        <v>秋元俊一</v>
      </c>
      <c r="D30" s="24">
        <f t="shared" si="4"/>
        <v>52</v>
      </c>
      <c r="E30" s="24" t="str">
        <f t="shared" si="4"/>
        <v>ｼｬﾛｰﾑ</v>
      </c>
      <c r="F30" s="63">
        <f t="shared" si="4"/>
        <v>0.0005444444444444445</v>
      </c>
      <c r="G30" s="63">
        <f t="shared" si="4"/>
        <v>0.0006502314814814816</v>
      </c>
      <c r="H30" s="63">
        <f aca="true" t="shared" si="6" ref="H30:H41">VLOOKUP($A30,$A$4:$H$16,H$1,0)</f>
        <v>0.001194675925925926</v>
      </c>
      <c r="I30" s="21">
        <v>9</v>
      </c>
      <c r="J30" s="48"/>
    </row>
    <row r="31" spans="1:10" s="20" customFormat="1" ht="15.75" customHeight="1">
      <c r="A31" s="24">
        <v>3</v>
      </c>
      <c r="B31" s="24">
        <f t="shared" si="5"/>
        <v>63</v>
      </c>
      <c r="C31" s="24" t="str">
        <f t="shared" si="4"/>
        <v>兎内  茂</v>
      </c>
      <c r="D31" s="24">
        <f t="shared" si="4"/>
        <v>57</v>
      </c>
      <c r="E31" s="24" t="str">
        <f t="shared" si="4"/>
        <v>ﾌﾛｲﾃﾞ</v>
      </c>
      <c r="F31" s="63">
        <f t="shared" si="4"/>
        <v>0.0005641203703703703</v>
      </c>
      <c r="G31" s="63">
        <f t="shared" si="4"/>
        <v>0.0006568287037037037</v>
      </c>
      <c r="H31" s="63">
        <f t="shared" si="6"/>
        <v>0.001220949074074074</v>
      </c>
      <c r="I31" s="21">
        <v>8</v>
      </c>
      <c r="J31" s="48"/>
    </row>
    <row r="32" spans="1:10" s="20" customFormat="1" ht="15.75" customHeight="1">
      <c r="A32" s="24">
        <v>4</v>
      </c>
      <c r="B32" s="24">
        <f>VLOOKUP($A32,$A$4:$G$23,B$1,0)</f>
        <v>56</v>
      </c>
      <c r="C32" s="24" t="str">
        <f t="shared" si="4"/>
        <v>大伍  治</v>
      </c>
      <c r="D32" s="24">
        <f t="shared" si="4"/>
        <v>57</v>
      </c>
      <c r="E32" s="24" t="str">
        <f t="shared" si="4"/>
        <v>ﾌﾛｲﾃﾞ</v>
      </c>
      <c r="F32" s="63">
        <f t="shared" si="4"/>
        <v>0.0005711805555555556</v>
      </c>
      <c r="G32" s="63">
        <f t="shared" si="4"/>
        <v>0.0006719907407407408</v>
      </c>
      <c r="H32" s="63">
        <f t="shared" si="6"/>
        <v>0.0012431712962962965</v>
      </c>
      <c r="I32" s="21">
        <v>7</v>
      </c>
      <c r="J32" s="48"/>
    </row>
    <row r="33" spans="1:10" s="20" customFormat="1" ht="15.75" customHeight="1">
      <c r="A33" s="24">
        <v>5</v>
      </c>
      <c r="B33" s="24">
        <f>VLOOKUP($A33,$A$4:$G$23,B$1,0)</f>
        <v>69</v>
      </c>
      <c r="C33" s="24" t="str">
        <f>VLOOKUP($A33,$A$4:$G$23,C$1,0)</f>
        <v>宇賀神俊夫</v>
      </c>
      <c r="D33" s="24">
        <f>VLOOKUP($A33,$A$4:$G$23,D$1,0)</f>
        <v>58</v>
      </c>
      <c r="E33" s="24" t="str">
        <f>VLOOKUP($A33,$A$4:$G$23,E$1,0)</f>
        <v>宇都宮</v>
      </c>
      <c r="F33" s="63">
        <f>VLOOKUP($A33,$A$4:$G$23,F$1,0)</f>
        <v>0.0005951388888888889</v>
      </c>
      <c r="G33" s="63">
        <f>VLOOKUP($A33,$A$4:$G$23,G$1,0)</f>
        <v>0.0006599537037037037</v>
      </c>
      <c r="H33" s="63">
        <f>VLOOKUP($A33,$A$4:$H$23,H$1,0)</f>
        <v>0.0012550925925925926</v>
      </c>
      <c r="I33" s="21">
        <v>6</v>
      </c>
      <c r="J33" s="48"/>
    </row>
    <row r="34" spans="1:10" s="20" customFormat="1" ht="15.75" customHeight="1">
      <c r="A34" s="24">
        <v>6</v>
      </c>
      <c r="B34" s="24">
        <f t="shared" si="5"/>
        <v>59</v>
      </c>
      <c r="C34" s="24" t="str">
        <f t="shared" si="4"/>
        <v>矢田谷健</v>
      </c>
      <c r="D34" s="24">
        <f t="shared" si="4"/>
        <v>52</v>
      </c>
      <c r="E34" s="24" t="str">
        <f t="shared" si="4"/>
        <v>県庁</v>
      </c>
      <c r="F34" s="63">
        <f t="shared" si="4"/>
        <v>0.0005752314814814815</v>
      </c>
      <c r="G34" s="63">
        <f t="shared" si="4"/>
        <v>0.0006798611111111111</v>
      </c>
      <c r="H34" s="63">
        <f t="shared" si="6"/>
        <v>0.0012550925925925926</v>
      </c>
      <c r="I34" s="21">
        <v>5</v>
      </c>
      <c r="J34" s="48"/>
    </row>
    <row r="35" spans="1:10" s="20" customFormat="1" ht="15.75" customHeight="1">
      <c r="A35" s="21">
        <v>7</v>
      </c>
      <c r="B35" s="21">
        <f t="shared" si="5"/>
        <v>68</v>
      </c>
      <c r="C35" s="21" t="str">
        <f t="shared" si="4"/>
        <v>菊池  孝</v>
      </c>
      <c r="D35" s="21">
        <f t="shared" si="4"/>
        <v>51</v>
      </c>
      <c r="E35" s="21" t="str">
        <f t="shared" si="4"/>
        <v>パワー</v>
      </c>
      <c r="F35" s="26">
        <f t="shared" si="4"/>
        <v>0.0005930555555555555</v>
      </c>
      <c r="G35" s="26">
        <f t="shared" si="4"/>
        <v>0.000700925925925926</v>
      </c>
      <c r="H35" s="26">
        <f t="shared" si="6"/>
        <v>0.0012939814814814815</v>
      </c>
      <c r="I35" s="21">
        <v>4</v>
      </c>
      <c r="J35" s="48"/>
    </row>
    <row r="36" spans="1:10" s="20" customFormat="1" ht="15.75" customHeight="1">
      <c r="A36" s="21">
        <v>8</v>
      </c>
      <c r="B36" s="21">
        <f t="shared" si="5"/>
        <v>66</v>
      </c>
      <c r="C36" s="21" t="str">
        <f t="shared" si="4"/>
        <v>青木薫</v>
      </c>
      <c r="D36" s="21">
        <f t="shared" si="4"/>
        <v>50</v>
      </c>
      <c r="E36" s="21" t="str">
        <f t="shared" si="4"/>
        <v>ｼｬﾛｰﾑ</v>
      </c>
      <c r="F36" s="26">
        <f t="shared" si="4"/>
        <v>0.0005791666666666666</v>
      </c>
      <c r="G36" s="26">
        <f t="shared" si="4"/>
        <v>0.0007175925925925927</v>
      </c>
      <c r="H36" s="26">
        <f t="shared" si="6"/>
        <v>0.0012967592592592592</v>
      </c>
      <c r="I36" s="21">
        <v>3</v>
      </c>
      <c r="J36" s="48"/>
    </row>
    <row r="37" spans="1:10" s="20" customFormat="1" ht="15.75" customHeight="1">
      <c r="A37" s="21">
        <v>9</v>
      </c>
      <c r="B37" s="21">
        <f t="shared" si="5"/>
        <v>60</v>
      </c>
      <c r="C37" s="21" t="str">
        <f t="shared" si="4"/>
        <v>安藤英稔</v>
      </c>
      <c r="D37" s="21">
        <f t="shared" si="4"/>
        <v>52</v>
      </c>
      <c r="E37" s="21" t="str">
        <f t="shared" si="4"/>
        <v>富士重工</v>
      </c>
      <c r="F37" s="26">
        <f t="shared" si="4"/>
        <v>0.0005902777777777778</v>
      </c>
      <c r="G37" s="26">
        <f t="shared" si="4"/>
        <v>0.000721412037037037</v>
      </c>
      <c r="H37" s="26">
        <f t="shared" si="6"/>
        <v>0.0013116898148148148</v>
      </c>
      <c r="I37" s="21">
        <v>2</v>
      </c>
      <c r="J37" s="48"/>
    </row>
    <row r="38" spans="1:10" s="20" customFormat="1" ht="15.75" customHeight="1">
      <c r="A38" s="21">
        <v>10</v>
      </c>
      <c r="B38" s="21">
        <f t="shared" si="5"/>
        <v>65</v>
      </c>
      <c r="C38" s="21" t="str">
        <f t="shared" si="4"/>
        <v>赤羽  裕</v>
      </c>
      <c r="D38" s="21">
        <f t="shared" si="4"/>
        <v>54</v>
      </c>
      <c r="E38" s="21" t="str">
        <f t="shared" si="4"/>
        <v>パワー</v>
      </c>
      <c r="F38" s="26">
        <f t="shared" si="4"/>
        <v>0.0008157407407407409</v>
      </c>
      <c r="G38" s="26">
        <f t="shared" si="4"/>
        <v>0.0006587962962962963</v>
      </c>
      <c r="H38" s="26">
        <f t="shared" si="6"/>
        <v>0.0014745370370370372</v>
      </c>
      <c r="I38" s="21">
        <v>1</v>
      </c>
      <c r="J38" s="48"/>
    </row>
    <row r="39" spans="1:10" s="20" customFormat="1" ht="15.75" customHeight="1">
      <c r="A39" s="21">
        <v>11</v>
      </c>
      <c r="B39" s="21" t="e">
        <f t="shared" si="5"/>
        <v>#N/A</v>
      </c>
      <c r="C39" s="21" t="e">
        <f t="shared" si="4"/>
        <v>#N/A</v>
      </c>
      <c r="D39" s="21" t="e">
        <f t="shared" si="4"/>
        <v>#N/A</v>
      </c>
      <c r="E39" s="21" t="e">
        <f t="shared" si="4"/>
        <v>#N/A</v>
      </c>
      <c r="F39" s="26" t="e">
        <f t="shared" si="4"/>
        <v>#N/A</v>
      </c>
      <c r="G39" s="26" t="e">
        <f t="shared" si="4"/>
        <v>#N/A</v>
      </c>
      <c r="H39" s="26" t="e">
        <f t="shared" si="6"/>
        <v>#N/A</v>
      </c>
      <c r="J39" s="48"/>
    </row>
    <row r="40" spans="1:10" s="20" customFormat="1" ht="15.75" customHeight="1">
      <c r="A40" s="21">
        <v>12</v>
      </c>
      <c r="B40" s="21" t="e">
        <f t="shared" si="5"/>
        <v>#N/A</v>
      </c>
      <c r="C40" s="21" t="e">
        <f t="shared" si="4"/>
        <v>#N/A</v>
      </c>
      <c r="D40" s="21" t="e">
        <f t="shared" si="4"/>
        <v>#N/A</v>
      </c>
      <c r="E40" s="21" t="e">
        <f t="shared" si="4"/>
        <v>#N/A</v>
      </c>
      <c r="F40" s="26" t="e">
        <f t="shared" si="4"/>
        <v>#N/A</v>
      </c>
      <c r="G40" s="26" t="e">
        <f t="shared" si="4"/>
        <v>#N/A</v>
      </c>
      <c r="H40" s="26" t="e">
        <f t="shared" si="6"/>
        <v>#N/A</v>
      </c>
      <c r="I40" s="27"/>
      <c r="J40" s="48"/>
    </row>
    <row r="41" spans="1:10" s="20" customFormat="1" ht="15.75" customHeight="1">
      <c r="A41" s="21">
        <v>13</v>
      </c>
      <c r="B41" s="21" t="e">
        <f t="shared" si="5"/>
        <v>#N/A</v>
      </c>
      <c r="C41" s="21" t="e">
        <f t="shared" si="4"/>
        <v>#N/A</v>
      </c>
      <c r="D41" s="21" t="e">
        <f t="shared" si="4"/>
        <v>#N/A</v>
      </c>
      <c r="E41" s="21" t="e">
        <f t="shared" si="4"/>
        <v>#N/A</v>
      </c>
      <c r="F41" s="26" t="e">
        <f t="shared" si="4"/>
        <v>#N/A</v>
      </c>
      <c r="G41" s="26" t="e">
        <f t="shared" si="4"/>
        <v>#N/A</v>
      </c>
      <c r="H41" s="26" t="e">
        <f t="shared" si="6"/>
        <v>#N/A</v>
      </c>
      <c r="I41" s="27"/>
      <c r="J41" s="48"/>
    </row>
    <row r="42" spans="1:9" ht="15.75" customHeight="1">
      <c r="A42" s="21"/>
      <c r="B42" s="21"/>
      <c r="C42" s="21"/>
      <c r="D42" s="21"/>
      <c r="E42" s="21"/>
      <c r="F42" s="26"/>
      <c r="G42" s="26"/>
      <c r="H42" s="26"/>
      <c r="I42" s="27"/>
    </row>
    <row r="43" spans="1:12" s="20" customFormat="1" ht="13.5">
      <c r="A43" s="21" t="s">
        <v>193</v>
      </c>
      <c r="B43" s="21"/>
      <c r="C43" s="21"/>
      <c r="D43" s="21"/>
      <c r="E43" s="28">
        <v>0</v>
      </c>
      <c r="F43" s="21"/>
      <c r="G43" s="21"/>
      <c r="H43" s="21"/>
      <c r="I43" s="21"/>
      <c r="J43" s="47"/>
      <c r="K43" s="21"/>
      <c r="L43" s="21"/>
    </row>
    <row r="44" spans="1:12" s="20" customFormat="1" ht="13.5">
      <c r="A44" s="21"/>
      <c r="B44" s="21"/>
      <c r="C44" s="21"/>
      <c r="D44" s="21"/>
      <c r="E44" s="21"/>
      <c r="F44" s="21"/>
      <c r="G44" s="21"/>
      <c r="H44" s="21"/>
      <c r="I44" s="21"/>
      <c r="J44" s="47"/>
      <c r="K44" s="21"/>
      <c r="L44" s="21"/>
    </row>
    <row r="45" spans="1:12" s="20" customFormat="1" ht="13.5">
      <c r="A45" s="21" t="s">
        <v>194</v>
      </c>
      <c r="B45" s="21"/>
      <c r="C45" s="21"/>
      <c r="D45" s="21"/>
      <c r="E45" s="21" t="s">
        <v>195</v>
      </c>
      <c r="F45" s="21"/>
      <c r="G45" s="21"/>
      <c r="H45" s="21"/>
      <c r="I45" s="21"/>
      <c r="J45" s="47"/>
      <c r="K45" s="21"/>
      <c r="L45" s="21"/>
    </row>
    <row r="46" spans="1:12" s="20" customFormat="1" ht="13.5">
      <c r="A46" s="21"/>
      <c r="B46" s="21"/>
      <c r="C46" s="21"/>
      <c r="D46" s="21"/>
      <c r="E46" s="21"/>
      <c r="F46" s="21"/>
      <c r="G46" s="21"/>
      <c r="H46" s="21"/>
      <c r="I46" s="21"/>
      <c r="J46" s="47"/>
      <c r="K46" s="21"/>
      <c r="L46" s="21"/>
    </row>
    <row r="47" spans="1:12" s="20" customFormat="1" ht="13.5">
      <c r="A47" s="21" t="s">
        <v>196</v>
      </c>
      <c r="B47" s="21"/>
      <c r="C47" s="21"/>
      <c r="D47" s="21"/>
      <c r="E47" s="21" t="s">
        <v>195</v>
      </c>
      <c r="F47" s="21"/>
      <c r="G47" s="21"/>
      <c r="H47" s="21"/>
      <c r="I47" s="21"/>
      <c r="J47" s="47"/>
      <c r="K47" s="21"/>
      <c r="L47" s="21"/>
    </row>
    <row r="48" spans="1:12" s="20" customFormat="1" ht="13.5">
      <c r="A48" s="21"/>
      <c r="B48" s="21"/>
      <c r="C48" s="21"/>
      <c r="D48" s="21"/>
      <c r="E48" s="21"/>
      <c r="F48" s="21"/>
      <c r="G48" s="21"/>
      <c r="H48" s="21"/>
      <c r="I48" s="21"/>
      <c r="J48" s="47"/>
      <c r="K48" s="21"/>
      <c r="L48" s="21"/>
    </row>
    <row r="49" spans="1:12" s="20" customFormat="1" ht="13.5">
      <c r="A49" s="21" t="s">
        <v>197</v>
      </c>
      <c r="B49" s="21"/>
      <c r="C49" s="21"/>
      <c r="D49" s="21"/>
      <c r="E49" s="21" t="s">
        <v>195</v>
      </c>
      <c r="F49" s="21"/>
      <c r="G49" s="21"/>
      <c r="H49" s="21"/>
      <c r="I49" s="21"/>
      <c r="J49" s="47"/>
      <c r="K49" s="21"/>
      <c r="L49" s="21"/>
    </row>
    <row r="50" spans="1:12" s="20" customFormat="1" ht="13.5">
      <c r="A50" s="21"/>
      <c r="B50" s="21"/>
      <c r="C50" s="21"/>
      <c r="D50" s="21"/>
      <c r="E50" s="21"/>
      <c r="F50" s="21"/>
      <c r="G50" s="21"/>
      <c r="H50" s="21"/>
      <c r="I50" s="21"/>
      <c r="J50" s="47"/>
      <c r="K50" s="21"/>
      <c r="L50" s="21"/>
    </row>
    <row r="51" spans="1:12" s="20" customFormat="1" ht="13.5">
      <c r="A51" s="21" t="s">
        <v>198</v>
      </c>
      <c r="B51" s="21"/>
      <c r="C51" s="21"/>
      <c r="D51" s="21"/>
      <c r="E51" s="28">
        <v>0</v>
      </c>
      <c r="F51" s="21"/>
      <c r="G51" s="21"/>
      <c r="H51" s="21"/>
      <c r="I51" s="21"/>
      <c r="J51" s="47"/>
      <c r="K51" s="21"/>
      <c r="L51" s="21"/>
    </row>
    <row r="52" spans="1:12" s="20" customFormat="1" ht="13.5">
      <c r="A52" s="21"/>
      <c r="B52" s="21"/>
      <c r="C52" s="21"/>
      <c r="D52" s="21"/>
      <c r="E52" s="21"/>
      <c r="F52" s="21"/>
      <c r="G52" s="21"/>
      <c r="H52" s="21"/>
      <c r="I52" s="21"/>
      <c r="J52" s="47"/>
      <c r="K52" s="21"/>
      <c r="L52" s="21"/>
    </row>
    <row r="53" spans="1:12" s="20" customFormat="1" ht="13.5">
      <c r="A53" s="21"/>
      <c r="B53" s="21"/>
      <c r="C53" s="21"/>
      <c r="D53" s="21"/>
      <c r="E53" s="21"/>
      <c r="F53" s="21"/>
      <c r="G53" s="21"/>
      <c r="H53" s="21"/>
      <c r="I53" s="21"/>
      <c r="J53" s="47"/>
      <c r="K53" s="21"/>
      <c r="L53" s="21"/>
    </row>
    <row r="54" spans="1:12" s="20" customFormat="1" ht="13.5">
      <c r="A54" s="21" t="s">
        <v>199</v>
      </c>
      <c r="B54" s="21"/>
      <c r="C54" s="21"/>
      <c r="D54" s="21"/>
      <c r="E54" s="21" t="s">
        <v>195</v>
      </c>
      <c r="F54" s="21"/>
      <c r="G54" s="21"/>
      <c r="H54" s="21"/>
      <c r="I54" s="21"/>
      <c r="J54" s="47"/>
      <c r="K54" s="21"/>
      <c r="L54" s="21"/>
    </row>
    <row r="55" spans="1:12" s="20" customFormat="1" ht="13.5">
      <c r="A55" s="21"/>
      <c r="B55" s="21"/>
      <c r="C55" s="21"/>
      <c r="D55" s="21"/>
      <c r="E55" s="21"/>
      <c r="F55" s="21"/>
      <c r="G55" s="21"/>
      <c r="H55" s="21"/>
      <c r="I55" s="21"/>
      <c r="J55" s="47"/>
      <c r="K55" s="21"/>
      <c r="L55" s="21"/>
    </row>
    <row r="56" spans="1:12" s="20" customFormat="1" ht="13.5">
      <c r="A56" s="21"/>
      <c r="B56" s="21" t="s">
        <v>200</v>
      </c>
      <c r="C56" s="21" t="s">
        <v>201</v>
      </c>
      <c r="D56" s="21" t="s">
        <v>202</v>
      </c>
      <c r="E56" s="21"/>
      <c r="F56" s="21"/>
      <c r="G56" s="21"/>
      <c r="H56" s="21"/>
      <c r="I56" s="21"/>
      <c r="J56" s="47" t="s">
        <v>203</v>
      </c>
      <c r="K56" s="21"/>
      <c r="L56" s="21"/>
    </row>
    <row r="57" spans="1:12" s="20" customFormat="1" ht="13.5">
      <c r="A57" s="21"/>
      <c r="B57" s="21"/>
      <c r="C57" s="21"/>
      <c r="D57" s="21"/>
      <c r="E57" s="21"/>
      <c r="F57" s="21"/>
      <c r="G57" s="21"/>
      <c r="H57" s="21"/>
      <c r="I57" s="21"/>
      <c r="J57" s="47"/>
      <c r="K57" s="21"/>
      <c r="L57" s="21"/>
    </row>
    <row r="58" spans="1:12" s="20" customFormat="1" ht="13.5">
      <c r="A58" s="21" t="s">
        <v>204</v>
      </c>
      <c r="B58" s="21"/>
      <c r="C58" s="21"/>
      <c r="D58" s="21"/>
      <c r="E58" s="21"/>
      <c r="F58" s="21"/>
      <c r="G58" s="21" t="s">
        <v>205</v>
      </c>
      <c r="J58" s="48"/>
      <c r="K58" s="21"/>
      <c r="L58" s="21"/>
    </row>
    <row r="59" ht="13.5">
      <c r="I59" s="4"/>
    </row>
    <row r="60" ht="13.5">
      <c r="I60" s="4"/>
    </row>
    <row r="62" spans="2:9" ht="13.5">
      <c r="B62" s="7" t="s">
        <v>99</v>
      </c>
      <c r="C62" s="7" t="s">
        <v>56</v>
      </c>
      <c r="D62" s="7" t="s">
        <v>101</v>
      </c>
      <c r="G62"/>
      <c r="H62" s="1" t="s">
        <v>56</v>
      </c>
      <c r="I62" s="1" t="s">
        <v>101</v>
      </c>
    </row>
    <row r="63" spans="2:9" ht="13.5">
      <c r="B63" s="2">
        <f>RANK(E63,$E$63:$E$78)</f>
        <v>2</v>
      </c>
      <c r="C63" t="s">
        <v>22</v>
      </c>
      <c r="D63" s="2">
        <f aca="true" t="shared" si="7" ref="D63:D75">SUMIF(E$29:E$41,C63,I$29:I$41)</f>
        <v>15</v>
      </c>
      <c r="E63" s="8">
        <f>D63+(13/1000000)</f>
        <v>15.000013</v>
      </c>
      <c r="G63">
        <v>1</v>
      </c>
      <c r="H63" t="str">
        <f aca="true" t="shared" si="8" ref="H63:H78">VLOOKUP($G63,$B$63:$D$78,$B$1,0)</f>
        <v>宇都宮</v>
      </c>
      <c r="I63">
        <f aca="true" t="shared" si="9" ref="I63:I78">VLOOKUP($G63,$B$63:$D$78,$C$1,0)</f>
        <v>16</v>
      </c>
    </row>
    <row r="64" spans="2:9" ht="13.5">
      <c r="B64" s="2">
        <f aca="true" t="shared" si="10" ref="B64:B74">RANK(E64,$E$63:$E$78)</f>
        <v>7</v>
      </c>
      <c r="C64" t="s">
        <v>59</v>
      </c>
      <c r="D64" s="2">
        <f t="shared" si="7"/>
        <v>0</v>
      </c>
      <c r="E64" s="8">
        <f>D64+(12/1000000)</f>
        <v>1.2E-05</v>
      </c>
      <c r="G64">
        <v>2</v>
      </c>
      <c r="H64" t="str">
        <f t="shared" si="8"/>
        <v>ﾌﾛｲﾃﾞ</v>
      </c>
      <c r="I64">
        <f t="shared" si="9"/>
        <v>15</v>
      </c>
    </row>
    <row r="65" spans="2:9" ht="13.5">
      <c r="B65" s="2">
        <f>RANK(E65,$E$63:$E$78)</f>
        <v>8</v>
      </c>
      <c r="C65" t="s">
        <v>6</v>
      </c>
      <c r="D65" s="2">
        <f t="shared" si="7"/>
        <v>0</v>
      </c>
      <c r="E65" s="8">
        <f>D65+(11/1000000)</f>
        <v>1.1E-05</v>
      </c>
      <c r="G65">
        <v>3</v>
      </c>
      <c r="H65" t="str">
        <f t="shared" si="8"/>
        <v>ｼｬﾛｰﾑ</v>
      </c>
      <c r="I65">
        <f t="shared" si="9"/>
        <v>12</v>
      </c>
    </row>
    <row r="66" spans="2:9" ht="13.5">
      <c r="B66" s="2">
        <f>RANK(E66,$E$63:$E$78)</f>
        <v>4</v>
      </c>
      <c r="C66" t="s">
        <v>8</v>
      </c>
      <c r="D66" s="2">
        <f t="shared" si="7"/>
        <v>5</v>
      </c>
      <c r="E66" s="8">
        <f>D66+(10/1000000)</f>
        <v>5.00001</v>
      </c>
      <c r="G66">
        <v>4</v>
      </c>
      <c r="H66" t="str">
        <f t="shared" si="8"/>
        <v>パワー</v>
      </c>
      <c r="I66">
        <f t="shared" si="9"/>
        <v>5</v>
      </c>
    </row>
    <row r="67" spans="2:9" ht="13.5">
      <c r="B67" s="2">
        <f>RANK(E67,$E$63:$E$78)</f>
        <v>1</v>
      </c>
      <c r="C67" t="s">
        <v>57</v>
      </c>
      <c r="D67" s="2">
        <f t="shared" si="7"/>
        <v>16</v>
      </c>
      <c r="E67" s="8">
        <f>D67+(9/1000000)</f>
        <v>16.000009</v>
      </c>
      <c r="G67">
        <v>5</v>
      </c>
      <c r="H67" t="str">
        <f t="shared" si="8"/>
        <v>県庁</v>
      </c>
      <c r="I67">
        <f t="shared" si="9"/>
        <v>5</v>
      </c>
    </row>
    <row r="68" spans="2:9" ht="13.5">
      <c r="B68" s="2">
        <f t="shared" si="10"/>
        <v>5</v>
      </c>
      <c r="C68" t="s">
        <v>18</v>
      </c>
      <c r="D68" s="2">
        <f t="shared" si="7"/>
        <v>5</v>
      </c>
      <c r="E68" s="8">
        <f>D68+(8/1000000)</f>
        <v>5.000008</v>
      </c>
      <c r="G68">
        <v>6</v>
      </c>
      <c r="H68" t="str">
        <f t="shared" si="8"/>
        <v>富士重工</v>
      </c>
      <c r="I68">
        <f t="shared" si="9"/>
        <v>2</v>
      </c>
    </row>
    <row r="69" spans="2:9" ht="13.5">
      <c r="B69" s="2">
        <f t="shared" si="10"/>
        <v>3</v>
      </c>
      <c r="C69" t="s">
        <v>108</v>
      </c>
      <c r="D69" s="2">
        <f t="shared" si="7"/>
        <v>12</v>
      </c>
      <c r="E69" s="8">
        <f>D69+(7/1000000)</f>
        <v>12.000007</v>
      </c>
      <c r="G69">
        <v>7</v>
      </c>
      <c r="H69" t="str">
        <f t="shared" si="8"/>
        <v>R&amp;D</v>
      </c>
      <c r="I69">
        <f t="shared" si="9"/>
        <v>0</v>
      </c>
    </row>
    <row r="70" spans="2:9" ht="13.5">
      <c r="B70" s="2">
        <f t="shared" si="10"/>
        <v>9</v>
      </c>
      <c r="C70" t="s">
        <v>9</v>
      </c>
      <c r="D70" s="2">
        <f t="shared" si="7"/>
        <v>0</v>
      </c>
      <c r="E70" s="8">
        <f>D70+(4/1000000)</f>
        <v>4E-06</v>
      </c>
      <c r="G70">
        <v>8</v>
      </c>
      <c r="H70" t="str">
        <f t="shared" si="8"/>
        <v>東京電力</v>
      </c>
      <c r="I70">
        <f t="shared" si="9"/>
        <v>0</v>
      </c>
    </row>
    <row r="71" spans="2:9" ht="13.5">
      <c r="B71" s="2">
        <f t="shared" si="10"/>
        <v>6</v>
      </c>
      <c r="C71" t="s">
        <v>19</v>
      </c>
      <c r="D71" s="2">
        <f t="shared" si="7"/>
        <v>2</v>
      </c>
      <c r="E71" s="8">
        <f>D71+(3/1000000)</f>
        <v>2.000003</v>
      </c>
      <c r="G71">
        <v>9</v>
      </c>
      <c r="H71" t="str">
        <f t="shared" si="8"/>
        <v>KS</v>
      </c>
      <c r="I71">
        <f t="shared" si="9"/>
        <v>0</v>
      </c>
    </row>
    <row r="72" spans="2:9" ht="13.5">
      <c r="B72" s="2">
        <f t="shared" si="10"/>
        <v>10</v>
      </c>
      <c r="C72" t="s">
        <v>111</v>
      </c>
      <c r="D72" s="2">
        <f t="shared" si="7"/>
        <v>0</v>
      </c>
      <c r="E72" s="8">
        <f>D72+(2/1000000)</f>
        <v>2E-06</v>
      </c>
      <c r="G72">
        <v>10</v>
      </c>
      <c r="H72" t="str">
        <f t="shared" si="8"/>
        <v>ジュニア</v>
      </c>
      <c r="I72">
        <f t="shared" si="9"/>
        <v>0</v>
      </c>
    </row>
    <row r="73" spans="2:9" ht="13.5">
      <c r="B73" s="2">
        <f t="shared" si="10"/>
        <v>11</v>
      </c>
      <c r="C73" t="s">
        <v>11</v>
      </c>
      <c r="D73" s="2">
        <f t="shared" si="7"/>
        <v>0</v>
      </c>
      <c r="E73" s="8">
        <f>D73+(1/1000000)</f>
        <v>1E-06</v>
      </c>
      <c r="G73">
        <v>11</v>
      </c>
      <c r="H73" t="str">
        <f t="shared" si="8"/>
        <v>ﾎﾜｲﾄﾊﾟﾚｯﾄ</v>
      </c>
      <c r="I73">
        <f t="shared" si="9"/>
        <v>0</v>
      </c>
    </row>
    <row r="74" spans="2:9" ht="13.5">
      <c r="B74" s="2">
        <f t="shared" si="10"/>
        <v>12</v>
      </c>
      <c r="C74" t="s">
        <v>58</v>
      </c>
      <c r="D74" s="2">
        <f t="shared" si="7"/>
        <v>0</v>
      </c>
      <c r="E74" s="8">
        <f>D74+(0.9/1000000)</f>
        <v>9.000000000000001E-07</v>
      </c>
      <c r="G74">
        <v>12</v>
      </c>
      <c r="H74" t="str">
        <f t="shared" si="8"/>
        <v>市役所</v>
      </c>
      <c r="I74">
        <f t="shared" si="9"/>
        <v>0</v>
      </c>
    </row>
    <row r="75" spans="2:9" ht="13.5">
      <c r="B75" s="2">
        <f>RANK(E75,$E$63:$E$78)</f>
        <v>13</v>
      </c>
      <c r="C75" t="s">
        <v>110</v>
      </c>
      <c r="D75" s="2">
        <f t="shared" si="7"/>
        <v>0</v>
      </c>
      <c r="E75" s="8">
        <f>D75+(0.8/1000000)</f>
        <v>8.000000000000001E-07</v>
      </c>
      <c r="G75">
        <v>13</v>
      </c>
      <c r="H75" t="str">
        <f t="shared" si="8"/>
        <v>ﾊﾟﾝｻｰ</v>
      </c>
      <c r="I75">
        <f t="shared" si="9"/>
        <v>0</v>
      </c>
    </row>
    <row r="76" spans="2:9" ht="13.5">
      <c r="B76" s="2">
        <f>RANK(E76,$E$63:$E$78)</f>
        <v>14</v>
      </c>
      <c r="C76" t="s">
        <v>13</v>
      </c>
      <c r="D76" s="2">
        <f>SUMIF(E$29:E$41,C76,I$29:I$41)</f>
        <v>0</v>
      </c>
      <c r="E76" s="8">
        <f>D76+(0.7/1000000)</f>
        <v>7E-07</v>
      </c>
      <c r="G76">
        <v>14</v>
      </c>
      <c r="H76" t="str">
        <f t="shared" si="8"/>
        <v>ｼｽﾃｨｰﾅ</v>
      </c>
      <c r="I76">
        <f t="shared" si="9"/>
        <v>0</v>
      </c>
    </row>
    <row r="77" spans="2:9" ht="13.5">
      <c r="B77" s="2">
        <f>RANK(E77,$E$63:$E$78)</f>
        <v>15</v>
      </c>
      <c r="C77" t="s">
        <v>316</v>
      </c>
      <c r="D77" s="2">
        <f>SUMIF(E$29:E$41,C77,I$29:I$41)</f>
        <v>0</v>
      </c>
      <c r="E77" s="8">
        <f>D77+(0.6/1000000)</f>
        <v>6E-07</v>
      </c>
      <c r="G77">
        <v>15</v>
      </c>
      <c r="H77" t="str">
        <f t="shared" si="8"/>
        <v>ＴＳＣ</v>
      </c>
      <c r="I77">
        <f t="shared" si="9"/>
        <v>0</v>
      </c>
    </row>
    <row r="78" spans="2:9" ht="13.5">
      <c r="B78" s="2">
        <f>RANK(E78,$E$63:$E$78)</f>
        <v>16</v>
      </c>
      <c r="C78" t="s">
        <v>328</v>
      </c>
      <c r="D78" s="2">
        <f>SUMIF(E$29:E$43,C78,I$29:I$43)</f>
        <v>0</v>
      </c>
      <c r="E78" s="8">
        <f>D78+(0.5/1000000)</f>
        <v>5E-07</v>
      </c>
      <c r="G78">
        <v>16</v>
      </c>
      <c r="H78" t="str">
        <f t="shared" si="8"/>
        <v>ＩＣＩ</v>
      </c>
      <c r="I78">
        <f t="shared" si="9"/>
        <v>0</v>
      </c>
    </row>
    <row r="79" spans="4:9" ht="13.5">
      <c r="D79" s="2">
        <f>SUM(D63:D78)</f>
        <v>55</v>
      </c>
      <c r="I79" s="2">
        <f>SUM(I63:I78)</f>
        <v>55</v>
      </c>
    </row>
  </sheetData>
  <mergeCells count="1">
    <mergeCell ref="A26:I26"/>
  </mergeCells>
  <printOptions/>
  <pageMargins left="0.7479166666666667" right="0.7479166666666667" top="0.49" bottom="0.9840277777777778" header="0.5118055555555556" footer="0.5118055555555556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L90"/>
  <sheetViews>
    <sheetView workbookViewId="0" topLeftCell="A19">
      <selection activeCell="A33" sqref="A33:I33"/>
    </sheetView>
  </sheetViews>
  <sheetFormatPr defaultColWidth="9.00390625" defaultRowHeight="13.5"/>
  <cols>
    <col min="1" max="1" width="9.00390625" style="2" customWidth="1"/>
    <col min="2" max="2" width="4.875" style="2" customWidth="1"/>
    <col min="3" max="3" width="10.50390625" style="2" customWidth="1"/>
    <col min="4" max="4" width="5.25390625" style="2" customWidth="1"/>
    <col min="5" max="5" width="12.00390625" style="2" customWidth="1"/>
    <col min="6" max="7" width="12.875" style="2" customWidth="1"/>
    <col min="8" max="8" width="11.625" style="2" customWidth="1"/>
    <col min="9" max="9" width="6.75390625" style="2" customWidth="1"/>
    <col min="10" max="10" width="6.125" style="43" customWidth="1"/>
    <col min="11" max="11" width="8.375" style="2" customWidth="1"/>
    <col min="12" max="16384" width="9.00390625" style="2" customWidth="1"/>
  </cols>
  <sheetData>
    <row r="1" spans="1:8" ht="13.5">
      <c r="A1" s="2" t="s">
        <v>40</v>
      </c>
      <c r="B1" s="11">
        <v>2</v>
      </c>
      <c r="C1" s="11">
        <v>3</v>
      </c>
      <c r="D1" s="11">
        <v>4</v>
      </c>
      <c r="E1" s="11">
        <v>5</v>
      </c>
      <c r="F1" s="11">
        <v>6</v>
      </c>
      <c r="G1" s="11">
        <v>7</v>
      </c>
      <c r="H1" s="11">
        <v>8</v>
      </c>
    </row>
    <row r="2" spans="2:11" ht="13.5">
      <c r="B2" s="2" t="s">
        <v>0</v>
      </c>
      <c r="C2" s="2" t="s">
        <v>1</v>
      </c>
      <c r="D2" s="2" t="s">
        <v>2</v>
      </c>
      <c r="E2" s="2" t="s">
        <v>3</v>
      </c>
      <c r="F2" s="2" t="s">
        <v>93</v>
      </c>
      <c r="G2" s="2" t="s">
        <v>94</v>
      </c>
      <c r="H2" s="2" t="s">
        <v>95</v>
      </c>
      <c r="K2" s="2" t="s">
        <v>217</v>
      </c>
    </row>
    <row r="3" spans="6:12" ht="14.25" thickBot="1">
      <c r="F3" s="2" t="s">
        <v>216</v>
      </c>
      <c r="I3" s="2" t="s">
        <v>4</v>
      </c>
      <c r="K3" s="2" t="s">
        <v>222</v>
      </c>
      <c r="L3" s="2" t="s">
        <v>223</v>
      </c>
    </row>
    <row r="4" spans="1:12" ht="13.5">
      <c r="A4" s="2">
        <f aca="true" t="shared" si="0" ref="A4:A15">RANK(J4,J$4:J$24,1)</f>
        <v>5</v>
      </c>
      <c r="B4" s="2">
        <v>40</v>
      </c>
      <c r="C4" s="2" t="s">
        <v>45</v>
      </c>
      <c r="D4" s="2">
        <v>79</v>
      </c>
      <c r="E4" s="2" t="s">
        <v>22</v>
      </c>
      <c r="F4" s="32">
        <v>0.0006221064814814815</v>
      </c>
      <c r="G4" s="34">
        <v>0.0007539351851851852</v>
      </c>
      <c r="H4" s="4">
        <f aca="true" t="shared" si="1" ref="H4:H17">F4+G4</f>
        <v>0.0013760416666666667</v>
      </c>
      <c r="I4" s="10">
        <f>H4+((1000-B4)/100000000000000)</f>
        <v>0.0013760416762666667</v>
      </c>
      <c r="J4" s="44">
        <f aca="true" t="shared" si="2" ref="J4:J15">IF(I4&gt;0.0001,H4+(100-B4)/100000000000,"")</f>
        <v>0.0013760422666666667</v>
      </c>
      <c r="K4" s="58"/>
      <c r="L4" s="37"/>
    </row>
    <row r="5" spans="1:12" ht="13.5">
      <c r="A5" s="2">
        <f t="shared" si="0"/>
        <v>1</v>
      </c>
      <c r="B5" s="2">
        <v>41</v>
      </c>
      <c r="C5" s="2" t="s">
        <v>69</v>
      </c>
      <c r="D5" s="2">
        <v>66</v>
      </c>
      <c r="E5" s="2" t="s">
        <v>61</v>
      </c>
      <c r="F5" s="33">
        <v>0.0005055555555555555</v>
      </c>
      <c r="G5" s="35">
        <v>0.000624537037037037</v>
      </c>
      <c r="H5" s="4">
        <f>F5+G5</f>
        <v>0.0011300925925925927</v>
      </c>
      <c r="I5" s="10">
        <f aca="true" t="shared" si="3" ref="I5:I17">H5+((1000-B5)/100000000000000)</f>
        <v>0.0011300926021825927</v>
      </c>
      <c r="J5" s="44">
        <f>IF(I5&gt;0.0001,H5+(100-B5)/100000000000,"")</f>
        <v>0.0011300931825925927</v>
      </c>
      <c r="K5" s="33"/>
      <c r="L5" s="35"/>
    </row>
    <row r="6" spans="1:12" ht="13.5">
      <c r="A6" s="2">
        <f t="shared" si="0"/>
        <v>10</v>
      </c>
      <c r="B6" s="2">
        <v>42</v>
      </c>
      <c r="C6" s="2" t="s">
        <v>41</v>
      </c>
      <c r="D6" s="2">
        <v>75</v>
      </c>
      <c r="E6" s="2" t="s">
        <v>8</v>
      </c>
      <c r="F6" s="33">
        <v>0.000662037037037037</v>
      </c>
      <c r="G6" s="35">
        <v>0.0009327546296296296</v>
      </c>
      <c r="H6" s="4">
        <f t="shared" si="1"/>
        <v>0.0015947916666666667</v>
      </c>
      <c r="I6" s="10">
        <f t="shared" si="3"/>
        <v>0.0015947916762466667</v>
      </c>
      <c r="J6" s="44">
        <f t="shared" si="2"/>
        <v>0.0015947922466666667</v>
      </c>
      <c r="K6" s="59"/>
      <c r="L6" s="38"/>
    </row>
    <row r="7" spans="1:12" ht="13.5">
      <c r="A7" s="2">
        <f t="shared" si="0"/>
        <v>7</v>
      </c>
      <c r="B7" s="2">
        <v>43</v>
      </c>
      <c r="C7" s="2" t="s">
        <v>329</v>
      </c>
      <c r="D7" s="2">
        <v>68</v>
      </c>
      <c r="E7" s="2" t="s">
        <v>9</v>
      </c>
      <c r="F7" s="33">
        <v>0.0006616898148148147</v>
      </c>
      <c r="G7" s="35">
        <v>0.0007906250000000001</v>
      </c>
      <c r="H7" s="4">
        <f>F7+G7</f>
        <v>0.0014523148148148147</v>
      </c>
      <c r="I7" s="10">
        <f t="shared" si="3"/>
        <v>0.0014523148243848147</v>
      </c>
      <c r="J7" s="44">
        <f>IF(I7&gt;0.0001,H7+(100-B7)/100000000000,"")</f>
        <v>0.0014523153848148148</v>
      </c>
      <c r="K7" s="33"/>
      <c r="L7" s="38"/>
    </row>
    <row r="8" spans="1:12" ht="13.5">
      <c r="A8" s="2" t="e">
        <f t="shared" si="0"/>
        <v>#VALUE!</v>
      </c>
      <c r="B8" s="2">
        <v>44</v>
      </c>
      <c r="C8" s="2" t="s">
        <v>249</v>
      </c>
      <c r="D8" s="2">
        <v>64</v>
      </c>
      <c r="E8" s="43" t="s">
        <v>250</v>
      </c>
      <c r="F8" s="33"/>
      <c r="G8" s="35"/>
      <c r="H8" s="4">
        <f t="shared" si="1"/>
        <v>0</v>
      </c>
      <c r="I8" s="10">
        <f t="shared" si="3"/>
        <v>9.56E-12</v>
      </c>
      <c r="J8" s="44">
        <f t="shared" si="2"/>
      </c>
      <c r="K8" s="59" t="s">
        <v>221</v>
      </c>
      <c r="L8" s="38"/>
    </row>
    <row r="9" spans="1:12" ht="13.5">
      <c r="A9" s="2">
        <f t="shared" si="0"/>
        <v>11</v>
      </c>
      <c r="B9" s="2">
        <v>45</v>
      </c>
      <c r="C9" s="2" t="s">
        <v>251</v>
      </c>
      <c r="D9" s="2">
        <v>62</v>
      </c>
      <c r="E9" s="43" t="s">
        <v>81</v>
      </c>
      <c r="F9" s="33">
        <v>0.0007223379629629629</v>
      </c>
      <c r="G9" s="35">
        <v>0.0009236111111111112</v>
      </c>
      <c r="H9" s="4">
        <f t="shared" si="1"/>
        <v>0.001645949074074074</v>
      </c>
      <c r="I9" s="10">
        <f t="shared" si="3"/>
        <v>0.0016459490836240739</v>
      </c>
      <c r="J9" s="44">
        <f t="shared" si="2"/>
        <v>0.001645949624074074</v>
      </c>
      <c r="K9" s="59"/>
      <c r="L9" s="38"/>
    </row>
    <row r="10" spans="1:12" ht="13.5">
      <c r="A10" s="2">
        <f t="shared" si="0"/>
        <v>12</v>
      </c>
      <c r="B10" s="2">
        <v>46</v>
      </c>
      <c r="C10" s="2" t="s">
        <v>75</v>
      </c>
      <c r="D10" s="2">
        <v>78</v>
      </c>
      <c r="E10" s="2" t="s">
        <v>76</v>
      </c>
      <c r="F10" s="33">
        <v>0.0006944444444444445</v>
      </c>
      <c r="G10" s="35">
        <v>0.0009699074074074075</v>
      </c>
      <c r="H10" s="4">
        <f t="shared" si="1"/>
        <v>0.001664351851851852</v>
      </c>
      <c r="I10" s="10">
        <f t="shared" si="3"/>
        <v>0.001664351861391852</v>
      </c>
      <c r="J10" s="44">
        <f t="shared" si="2"/>
        <v>0.001664352391851852</v>
      </c>
      <c r="K10" s="59"/>
      <c r="L10" s="38"/>
    </row>
    <row r="11" spans="1:12" ht="13.5">
      <c r="A11" s="2">
        <f t="shared" si="0"/>
        <v>2</v>
      </c>
      <c r="B11" s="2">
        <v>47</v>
      </c>
      <c r="C11" s="2" t="s">
        <v>46</v>
      </c>
      <c r="D11" s="2">
        <v>67</v>
      </c>
      <c r="E11" s="2" t="s">
        <v>22</v>
      </c>
      <c r="F11" s="33">
        <v>0.0005769675925925926</v>
      </c>
      <c r="G11" s="35">
        <v>0.0006702546296296296</v>
      </c>
      <c r="H11" s="4">
        <f t="shared" si="1"/>
        <v>0.001247222222222222</v>
      </c>
      <c r="I11" s="10">
        <f t="shared" si="3"/>
        <v>0.001247222231752222</v>
      </c>
      <c r="J11" s="44">
        <f>IF(I11&gt;0.0001,H11+(100-B11)/100000000000,"")</f>
        <v>0.001247222752222222</v>
      </c>
      <c r="K11" s="59"/>
      <c r="L11" s="38"/>
    </row>
    <row r="12" spans="1:12" ht="13.5">
      <c r="A12" s="2">
        <f t="shared" si="0"/>
        <v>4</v>
      </c>
      <c r="B12" s="2">
        <v>48</v>
      </c>
      <c r="C12" s="2" t="s">
        <v>70</v>
      </c>
      <c r="D12" s="2">
        <v>62</v>
      </c>
      <c r="E12" s="2" t="s">
        <v>61</v>
      </c>
      <c r="F12" s="33">
        <v>0.0006003472222222222</v>
      </c>
      <c r="G12" s="35">
        <v>0.0007304398148148148</v>
      </c>
      <c r="H12" s="4">
        <f t="shared" si="1"/>
        <v>0.001330787037037037</v>
      </c>
      <c r="I12" s="10">
        <f t="shared" si="3"/>
        <v>0.001330787046557037</v>
      </c>
      <c r="J12" s="44">
        <f t="shared" si="2"/>
        <v>0.001330787557037037</v>
      </c>
      <c r="K12" s="59"/>
      <c r="L12" s="38"/>
    </row>
    <row r="13" spans="1:12" ht="13.5">
      <c r="A13" s="2" t="e">
        <f t="shared" si="0"/>
        <v>#VALUE!</v>
      </c>
      <c r="B13" s="2">
        <v>49</v>
      </c>
      <c r="C13" s="2" t="s">
        <v>42</v>
      </c>
      <c r="D13" s="2">
        <v>76</v>
      </c>
      <c r="E13" s="2" t="s">
        <v>8</v>
      </c>
      <c r="F13" s="33"/>
      <c r="G13" s="35"/>
      <c r="H13" s="4">
        <f t="shared" si="1"/>
        <v>0</v>
      </c>
      <c r="I13" s="10">
        <f t="shared" si="3"/>
        <v>9.51E-12</v>
      </c>
      <c r="J13" s="44">
        <f t="shared" si="2"/>
      </c>
      <c r="K13" s="59" t="s">
        <v>221</v>
      </c>
      <c r="L13" s="38"/>
    </row>
    <row r="14" spans="1:12" ht="13.5">
      <c r="A14" s="2" t="e">
        <f t="shared" si="0"/>
        <v>#VALUE!</v>
      </c>
      <c r="B14" s="2">
        <v>50</v>
      </c>
      <c r="C14" s="2" t="s">
        <v>47</v>
      </c>
      <c r="D14" s="2">
        <v>63</v>
      </c>
      <c r="E14" s="2" t="s">
        <v>22</v>
      </c>
      <c r="F14" s="33"/>
      <c r="G14" s="35"/>
      <c r="H14" s="4">
        <f t="shared" si="1"/>
        <v>0</v>
      </c>
      <c r="I14" s="10">
        <f t="shared" si="3"/>
        <v>9.5E-12</v>
      </c>
      <c r="J14" s="44">
        <f>IF(I14&gt;0.0001,H14+(100-B14)/100000000000,"")</f>
      </c>
      <c r="K14" s="59" t="s">
        <v>221</v>
      </c>
      <c r="L14" s="38"/>
    </row>
    <row r="15" spans="1:12" ht="13.5">
      <c r="A15" s="2">
        <f t="shared" si="0"/>
        <v>9</v>
      </c>
      <c r="B15" s="2">
        <v>51</v>
      </c>
      <c r="C15" s="2" t="s">
        <v>71</v>
      </c>
      <c r="D15" s="2">
        <v>67</v>
      </c>
      <c r="E15" s="2" t="s">
        <v>61</v>
      </c>
      <c r="F15" s="33">
        <v>0.0007153935185185185</v>
      </c>
      <c r="G15" s="35">
        <v>0.0008325231481481482</v>
      </c>
      <c r="H15" s="4">
        <f t="shared" si="1"/>
        <v>0.0015479166666666666</v>
      </c>
      <c r="I15" s="10">
        <f t="shared" si="3"/>
        <v>0.0015479166761566666</v>
      </c>
      <c r="J15" s="44">
        <f t="shared" si="2"/>
        <v>0.0015479171566666666</v>
      </c>
      <c r="K15" s="59"/>
      <c r="L15" s="38"/>
    </row>
    <row r="16" spans="1:12" ht="13.5">
      <c r="A16" s="2">
        <f>RANK(J16,J$4:J$24,1)</f>
        <v>8</v>
      </c>
      <c r="B16" s="2">
        <v>52</v>
      </c>
      <c r="C16" s="2" t="s">
        <v>43</v>
      </c>
      <c r="D16" s="2">
        <v>62</v>
      </c>
      <c r="E16" s="2" t="s">
        <v>8</v>
      </c>
      <c r="F16" s="33">
        <v>0.000672337962962963</v>
      </c>
      <c r="G16" s="35">
        <v>0.0008386574074074074</v>
      </c>
      <c r="H16" s="4">
        <f t="shared" si="1"/>
        <v>0.0015109953703703704</v>
      </c>
      <c r="I16" s="10">
        <f t="shared" si="3"/>
        <v>0.0015109953798503703</v>
      </c>
      <c r="J16" s="44">
        <f aca="true" t="shared" si="4" ref="J16:J24">IF(I16&gt;0.0001,H16+(100-B16)/100000000000,"")</f>
        <v>0.0015109958503703705</v>
      </c>
      <c r="K16" s="33"/>
      <c r="L16" s="38"/>
    </row>
    <row r="17" spans="1:12" ht="13.5">
      <c r="A17" s="2" t="e">
        <f>RANK(J17,J$4:J$24,1)</f>
        <v>#VALUE!</v>
      </c>
      <c r="B17" s="2">
        <v>53</v>
      </c>
      <c r="C17" s="2" t="s">
        <v>252</v>
      </c>
      <c r="D17" s="2">
        <v>60</v>
      </c>
      <c r="E17" s="2" t="s">
        <v>96</v>
      </c>
      <c r="F17" s="33"/>
      <c r="G17" s="35"/>
      <c r="H17" s="4">
        <f t="shared" si="1"/>
        <v>0</v>
      </c>
      <c r="I17" s="10">
        <f t="shared" si="3"/>
        <v>9.47E-12</v>
      </c>
      <c r="J17" s="44">
        <f t="shared" si="4"/>
      </c>
      <c r="K17" s="59" t="s">
        <v>225</v>
      </c>
      <c r="L17" s="38"/>
    </row>
    <row r="18" spans="1:12" ht="13.5">
      <c r="A18" s="2">
        <f aca="true" t="shared" si="5" ref="A18:A24">RANK(J18,J$4:J$24,1)</f>
        <v>3</v>
      </c>
      <c r="B18" s="2">
        <v>54</v>
      </c>
      <c r="C18" s="2" t="s">
        <v>44</v>
      </c>
      <c r="D18" s="2">
        <v>61</v>
      </c>
      <c r="E18" s="2" t="s">
        <v>8</v>
      </c>
      <c r="F18" s="69">
        <v>0.0006085648148148148</v>
      </c>
      <c r="G18" s="35">
        <v>0.0006917824074074075</v>
      </c>
      <c r="H18" s="4">
        <f aca="true" t="shared" si="6" ref="H18:H24">F18+G18</f>
        <v>0.0013003472222222223</v>
      </c>
      <c r="I18" s="10">
        <f aca="true" t="shared" si="7" ref="I18:I24">H18+((1000-B18)/100000000000000)</f>
        <v>0.0013003472316822223</v>
      </c>
      <c r="J18" s="44">
        <f t="shared" si="4"/>
        <v>0.0013003476822222222</v>
      </c>
      <c r="K18" s="59"/>
      <c r="L18" s="38"/>
    </row>
    <row r="19" spans="1:12" ht="14.25" thickBot="1">
      <c r="A19" s="2">
        <f t="shared" si="5"/>
        <v>6</v>
      </c>
      <c r="B19" s="2">
        <v>55</v>
      </c>
      <c r="C19" s="2" t="s">
        <v>253</v>
      </c>
      <c r="D19" s="2">
        <v>63</v>
      </c>
      <c r="E19" s="43" t="s">
        <v>80</v>
      </c>
      <c r="F19" s="68">
        <v>0.0006412037037037037</v>
      </c>
      <c r="G19" s="36">
        <v>0.0007769675925925926</v>
      </c>
      <c r="H19" s="4">
        <f t="shared" si="6"/>
        <v>0.0014181712962962963</v>
      </c>
      <c r="I19" s="10">
        <f t="shared" si="7"/>
        <v>0.0014181713057462963</v>
      </c>
      <c r="J19" s="44">
        <f t="shared" si="4"/>
        <v>0.0014181717462962962</v>
      </c>
      <c r="K19" s="60"/>
      <c r="L19" s="39"/>
    </row>
    <row r="20" spans="1:10" ht="13.5">
      <c r="A20" s="2" t="e">
        <f t="shared" si="5"/>
        <v>#VALUE!</v>
      </c>
      <c r="G20" s="4"/>
      <c r="H20" s="4">
        <f t="shared" si="6"/>
        <v>0</v>
      </c>
      <c r="I20" s="10">
        <f t="shared" si="7"/>
        <v>1E-11</v>
      </c>
      <c r="J20" s="44">
        <f t="shared" si="4"/>
      </c>
    </row>
    <row r="21" spans="1:10" ht="13.5">
      <c r="A21" s="2" t="e">
        <f t="shared" si="5"/>
        <v>#VALUE!</v>
      </c>
      <c r="G21" s="4"/>
      <c r="H21" s="4">
        <f t="shared" si="6"/>
        <v>0</v>
      </c>
      <c r="I21" s="10">
        <f t="shared" si="7"/>
        <v>1E-11</v>
      </c>
      <c r="J21" s="44">
        <f t="shared" si="4"/>
      </c>
    </row>
    <row r="22" spans="1:10" ht="13.5">
      <c r="A22" s="2" t="e">
        <f t="shared" si="5"/>
        <v>#VALUE!</v>
      </c>
      <c r="G22" s="4"/>
      <c r="H22" s="4">
        <f t="shared" si="6"/>
        <v>0</v>
      </c>
      <c r="I22" s="10">
        <f t="shared" si="7"/>
        <v>1E-11</v>
      </c>
      <c r="J22" s="44">
        <f t="shared" si="4"/>
      </c>
    </row>
    <row r="23" spans="1:10" ht="13.5">
      <c r="A23" s="2" t="e">
        <f t="shared" si="5"/>
        <v>#VALUE!</v>
      </c>
      <c r="G23" s="4"/>
      <c r="H23" s="4">
        <f t="shared" si="6"/>
        <v>0</v>
      </c>
      <c r="I23" s="10">
        <f t="shared" si="7"/>
        <v>1E-11</v>
      </c>
      <c r="J23" s="44">
        <f t="shared" si="4"/>
      </c>
    </row>
    <row r="24" spans="1:10" ht="13.5">
      <c r="A24" s="2" t="e">
        <f t="shared" si="5"/>
        <v>#VALUE!</v>
      </c>
      <c r="G24" s="4"/>
      <c r="H24" s="4">
        <f t="shared" si="6"/>
        <v>0</v>
      </c>
      <c r="I24" s="10">
        <f t="shared" si="7"/>
        <v>1E-11</v>
      </c>
      <c r="J24" s="44">
        <f t="shared" si="4"/>
      </c>
    </row>
    <row r="25" spans="7:9" ht="13.5">
      <c r="G25" s="3"/>
      <c r="H25" s="3"/>
      <c r="I25" s="3"/>
    </row>
    <row r="26" spans="7:9" ht="13.5">
      <c r="G26" s="3"/>
      <c r="H26" s="3"/>
      <c r="I26" s="3"/>
    </row>
    <row r="32" spans="1:8" ht="13.5">
      <c r="A32" s="2" t="s">
        <v>103</v>
      </c>
      <c r="G32" s="3"/>
      <c r="H32" s="3"/>
    </row>
    <row r="33" spans="1:10" ht="25.5" customHeight="1">
      <c r="A33" s="95" t="s">
        <v>386</v>
      </c>
      <c r="B33" s="95"/>
      <c r="C33" s="95"/>
      <c r="D33" s="95"/>
      <c r="E33" s="95"/>
      <c r="F33" s="95"/>
      <c r="G33" s="95"/>
      <c r="H33" s="95"/>
      <c r="I33" s="95"/>
      <c r="J33" s="48"/>
    </row>
    <row r="34" spans="1:10" ht="13.5">
      <c r="A34" s="19" t="s">
        <v>189</v>
      </c>
      <c r="B34" s="19"/>
      <c r="C34" s="19"/>
      <c r="D34" s="19"/>
      <c r="E34" s="19" t="s">
        <v>157</v>
      </c>
      <c r="F34" s="19" t="s">
        <v>158</v>
      </c>
      <c r="G34" s="19"/>
      <c r="H34" s="19"/>
      <c r="I34" s="19"/>
      <c r="J34" s="48"/>
    </row>
    <row r="35" spans="1:10" s="7" customFormat="1" ht="13.5">
      <c r="A35" s="19" t="s">
        <v>100</v>
      </c>
      <c r="B35" s="19" t="s">
        <v>0</v>
      </c>
      <c r="C35" s="22" t="s">
        <v>186</v>
      </c>
      <c r="D35" s="22" t="s">
        <v>97</v>
      </c>
      <c r="E35" s="22" t="s">
        <v>98</v>
      </c>
      <c r="F35" s="22" t="s">
        <v>181</v>
      </c>
      <c r="G35" s="22" t="s">
        <v>182</v>
      </c>
      <c r="H35" s="1" t="s">
        <v>183</v>
      </c>
      <c r="I35" s="19" t="s">
        <v>185</v>
      </c>
      <c r="J35" s="51"/>
    </row>
    <row r="36" spans="1:10" s="20" customFormat="1" ht="15.75" customHeight="1">
      <c r="A36" s="24">
        <v>1</v>
      </c>
      <c r="B36" s="24">
        <f aca="true" t="shared" si="8" ref="B36:G49">VLOOKUP($A36,$A$4:$G$26,B$1,0)</f>
        <v>41</v>
      </c>
      <c r="C36" s="24" t="str">
        <f t="shared" si="8"/>
        <v>神山祐一</v>
      </c>
      <c r="D36" s="24">
        <f t="shared" si="8"/>
        <v>66</v>
      </c>
      <c r="E36" s="24" t="str">
        <f t="shared" si="8"/>
        <v>宇都宮</v>
      </c>
      <c r="F36" s="63">
        <f t="shared" si="8"/>
        <v>0.0005055555555555555</v>
      </c>
      <c r="G36" s="63">
        <f t="shared" si="8"/>
        <v>0.000624537037037037</v>
      </c>
      <c r="H36" s="63">
        <f aca="true" t="shared" si="9" ref="H36:H49">VLOOKUP($A36,$A$4:$H$26,H$1,0)</f>
        <v>0.0011300925925925927</v>
      </c>
      <c r="I36" s="21">
        <v>10</v>
      </c>
      <c r="J36" s="48"/>
    </row>
    <row r="37" spans="1:10" s="20" customFormat="1" ht="15.75" customHeight="1">
      <c r="A37" s="24">
        <v>2</v>
      </c>
      <c r="B37" s="24">
        <f t="shared" si="8"/>
        <v>47</v>
      </c>
      <c r="C37" s="24" t="str">
        <f t="shared" si="8"/>
        <v>福澤洋治</v>
      </c>
      <c r="D37" s="24">
        <f t="shared" si="8"/>
        <v>67</v>
      </c>
      <c r="E37" s="24" t="str">
        <f t="shared" si="8"/>
        <v>ﾌﾛｲﾃﾞ</v>
      </c>
      <c r="F37" s="63">
        <f t="shared" si="8"/>
        <v>0.0005769675925925926</v>
      </c>
      <c r="G37" s="63">
        <f t="shared" si="8"/>
        <v>0.0006702546296296296</v>
      </c>
      <c r="H37" s="63">
        <f t="shared" si="9"/>
        <v>0.001247222222222222</v>
      </c>
      <c r="I37" s="21">
        <v>9</v>
      </c>
      <c r="J37" s="48"/>
    </row>
    <row r="38" spans="1:10" s="20" customFormat="1" ht="15.75" customHeight="1">
      <c r="A38" s="24">
        <v>3</v>
      </c>
      <c r="B38" s="24">
        <f t="shared" si="8"/>
        <v>54</v>
      </c>
      <c r="C38" s="24" t="str">
        <f t="shared" si="8"/>
        <v>角田晴夫</v>
      </c>
      <c r="D38" s="24">
        <f t="shared" si="8"/>
        <v>61</v>
      </c>
      <c r="E38" s="24" t="str">
        <f t="shared" si="8"/>
        <v>パワー</v>
      </c>
      <c r="F38" s="63">
        <f t="shared" si="8"/>
        <v>0.0006085648148148148</v>
      </c>
      <c r="G38" s="63">
        <f t="shared" si="8"/>
        <v>0.0006917824074074075</v>
      </c>
      <c r="H38" s="63">
        <f t="shared" si="9"/>
        <v>0.0013003472222222223</v>
      </c>
      <c r="I38" s="21">
        <v>8</v>
      </c>
      <c r="J38" s="48"/>
    </row>
    <row r="39" spans="1:10" s="20" customFormat="1" ht="15.75" customHeight="1">
      <c r="A39" s="24">
        <v>4</v>
      </c>
      <c r="B39" s="24">
        <f t="shared" si="8"/>
        <v>48</v>
      </c>
      <c r="C39" s="24" t="str">
        <f t="shared" si="8"/>
        <v>中川英則</v>
      </c>
      <c r="D39" s="24">
        <f t="shared" si="8"/>
        <v>62</v>
      </c>
      <c r="E39" s="24" t="str">
        <f t="shared" si="8"/>
        <v>宇都宮</v>
      </c>
      <c r="F39" s="63">
        <f t="shared" si="8"/>
        <v>0.0006003472222222222</v>
      </c>
      <c r="G39" s="63">
        <f t="shared" si="8"/>
        <v>0.0007304398148148148</v>
      </c>
      <c r="H39" s="63">
        <f t="shared" si="9"/>
        <v>0.001330787037037037</v>
      </c>
      <c r="I39" s="21">
        <v>7</v>
      </c>
      <c r="J39" s="48"/>
    </row>
    <row r="40" spans="1:10" s="20" customFormat="1" ht="15.75" customHeight="1">
      <c r="A40" s="24">
        <v>5</v>
      </c>
      <c r="B40" s="24">
        <f t="shared" si="8"/>
        <v>40</v>
      </c>
      <c r="C40" s="24" t="str">
        <f t="shared" si="8"/>
        <v>鶴見宜典</v>
      </c>
      <c r="D40" s="24">
        <f t="shared" si="8"/>
        <v>79</v>
      </c>
      <c r="E40" s="24" t="str">
        <f t="shared" si="8"/>
        <v>ﾌﾛｲﾃﾞ</v>
      </c>
      <c r="F40" s="63">
        <f t="shared" si="8"/>
        <v>0.0006221064814814815</v>
      </c>
      <c r="G40" s="63">
        <f t="shared" si="8"/>
        <v>0.0007539351851851852</v>
      </c>
      <c r="H40" s="63">
        <f t="shared" si="9"/>
        <v>0.0013760416666666667</v>
      </c>
      <c r="I40" s="21">
        <v>6</v>
      </c>
      <c r="J40" s="48"/>
    </row>
    <row r="41" spans="1:10" s="20" customFormat="1" ht="15.75" customHeight="1">
      <c r="A41" s="24">
        <v>6</v>
      </c>
      <c r="B41" s="24">
        <f t="shared" si="8"/>
        <v>55</v>
      </c>
      <c r="C41" s="24" t="str">
        <f t="shared" si="8"/>
        <v>坂本一夫</v>
      </c>
      <c r="D41" s="24">
        <f t="shared" si="8"/>
        <v>63</v>
      </c>
      <c r="E41" s="24" t="str">
        <f t="shared" si="8"/>
        <v>パワー</v>
      </c>
      <c r="F41" s="63">
        <f t="shared" si="8"/>
        <v>0.0006412037037037037</v>
      </c>
      <c r="G41" s="63">
        <f t="shared" si="8"/>
        <v>0.0007769675925925926</v>
      </c>
      <c r="H41" s="63">
        <f t="shared" si="9"/>
        <v>0.0014181712962962963</v>
      </c>
      <c r="I41" s="21">
        <v>5</v>
      </c>
      <c r="J41" s="48"/>
    </row>
    <row r="42" spans="1:10" s="20" customFormat="1" ht="15.75" customHeight="1">
      <c r="A42" s="21">
        <v>7</v>
      </c>
      <c r="B42" s="21">
        <f t="shared" si="8"/>
        <v>43</v>
      </c>
      <c r="C42" s="21" t="str">
        <f t="shared" si="8"/>
        <v>高浜勝彦</v>
      </c>
      <c r="D42" s="21">
        <f t="shared" si="8"/>
        <v>68</v>
      </c>
      <c r="E42" s="21" t="str">
        <f t="shared" si="8"/>
        <v>KS</v>
      </c>
      <c r="F42" s="26">
        <f t="shared" si="8"/>
        <v>0.0006616898148148147</v>
      </c>
      <c r="G42" s="26">
        <f t="shared" si="8"/>
        <v>0.0007906250000000001</v>
      </c>
      <c r="H42" s="26">
        <f t="shared" si="9"/>
        <v>0.0014523148148148147</v>
      </c>
      <c r="I42" s="21">
        <v>4</v>
      </c>
      <c r="J42" s="48"/>
    </row>
    <row r="43" spans="1:10" s="20" customFormat="1" ht="15.75" customHeight="1">
      <c r="A43" s="21">
        <v>8</v>
      </c>
      <c r="B43" s="21">
        <f t="shared" si="8"/>
        <v>52</v>
      </c>
      <c r="C43" s="21" t="str">
        <f t="shared" si="8"/>
        <v>高根沢孝一</v>
      </c>
      <c r="D43" s="21">
        <f t="shared" si="8"/>
        <v>62</v>
      </c>
      <c r="E43" s="21" t="str">
        <f t="shared" si="8"/>
        <v>パワー</v>
      </c>
      <c r="F43" s="26">
        <f t="shared" si="8"/>
        <v>0.000672337962962963</v>
      </c>
      <c r="G43" s="26">
        <f t="shared" si="8"/>
        <v>0.0008386574074074074</v>
      </c>
      <c r="H43" s="26">
        <f t="shared" si="9"/>
        <v>0.0015109953703703704</v>
      </c>
      <c r="I43" s="21">
        <v>3</v>
      </c>
      <c r="J43" s="48"/>
    </row>
    <row r="44" spans="1:10" s="20" customFormat="1" ht="15.75" customHeight="1">
      <c r="A44" s="21">
        <v>9</v>
      </c>
      <c r="B44" s="21">
        <f t="shared" si="8"/>
        <v>51</v>
      </c>
      <c r="C44" s="21" t="str">
        <f t="shared" si="8"/>
        <v>岸田猛</v>
      </c>
      <c r="D44" s="21">
        <f t="shared" si="8"/>
        <v>67</v>
      </c>
      <c r="E44" s="21" t="str">
        <f t="shared" si="8"/>
        <v>宇都宮</v>
      </c>
      <c r="F44" s="26">
        <f t="shared" si="8"/>
        <v>0.0007153935185185185</v>
      </c>
      <c r="G44" s="26">
        <f t="shared" si="8"/>
        <v>0.0008325231481481482</v>
      </c>
      <c r="H44" s="26">
        <f t="shared" si="9"/>
        <v>0.0015479166666666666</v>
      </c>
      <c r="I44" s="21">
        <v>2</v>
      </c>
      <c r="J44" s="48"/>
    </row>
    <row r="45" spans="1:10" s="20" customFormat="1" ht="15.75" customHeight="1">
      <c r="A45" s="21">
        <v>10</v>
      </c>
      <c r="B45" s="21">
        <f t="shared" si="8"/>
        <v>42</v>
      </c>
      <c r="C45" s="21" t="str">
        <f t="shared" si="8"/>
        <v>森合七良</v>
      </c>
      <c r="D45" s="21">
        <f t="shared" si="8"/>
        <v>75</v>
      </c>
      <c r="E45" s="21" t="str">
        <f t="shared" si="8"/>
        <v>パワー</v>
      </c>
      <c r="F45" s="26">
        <f t="shared" si="8"/>
        <v>0.000662037037037037</v>
      </c>
      <c r="G45" s="26">
        <f t="shared" si="8"/>
        <v>0.0009327546296296296</v>
      </c>
      <c r="H45" s="26">
        <f t="shared" si="9"/>
        <v>0.0015947916666666667</v>
      </c>
      <c r="I45" s="21">
        <v>1</v>
      </c>
      <c r="J45" s="48"/>
    </row>
    <row r="46" spans="1:10" s="20" customFormat="1" ht="15.75" customHeight="1">
      <c r="A46" s="21">
        <v>11</v>
      </c>
      <c r="B46" s="21">
        <f t="shared" si="8"/>
        <v>45</v>
      </c>
      <c r="C46" s="21" t="str">
        <f t="shared" si="8"/>
        <v>福島実</v>
      </c>
      <c r="D46" s="21">
        <f t="shared" si="8"/>
        <v>62</v>
      </c>
      <c r="E46" s="21" t="str">
        <f t="shared" si="8"/>
        <v>県庁</v>
      </c>
      <c r="F46" s="26">
        <f t="shared" si="8"/>
        <v>0.0007223379629629629</v>
      </c>
      <c r="G46" s="26">
        <f t="shared" si="8"/>
        <v>0.0009236111111111112</v>
      </c>
      <c r="H46" s="26">
        <f t="shared" si="9"/>
        <v>0.001645949074074074</v>
      </c>
      <c r="J46" s="48"/>
    </row>
    <row r="47" spans="1:10" s="20" customFormat="1" ht="15.75" customHeight="1">
      <c r="A47" s="21">
        <v>12</v>
      </c>
      <c r="B47" s="21">
        <f t="shared" si="8"/>
        <v>46</v>
      </c>
      <c r="C47" s="21" t="str">
        <f t="shared" si="8"/>
        <v>佐藤六夫</v>
      </c>
      <c r="D47" s="21">
        <f t="shared" si="8"/>
        <v>78</v>
      </c>
      <c r="E47" s="21" t="str">
        <f t="shared" si="8"/>
        <v>市役所</v>
      </c>
      <c r="F47" s="26">
        <f t="shared" si="8"/>
        <v>0.0006944444444444445</v>
      </c>
      <c r="G47" s="26">
        <f t="shared" si="8"/>
        <v>0.0009699074074074075</v>
      </c>
      <c r="H47" s="26">
        <f t="shared" si="9"/>
        <v>0.001664351851851852</v>
      </c>
      <c r="I47" s="27"/>
      <c r="J47" s="48"/>
    </row>
    <row r="48" spans="1:10" s="20" customFormat="1" ht="15.75" customHeight="1">
      <c r="A48" s="21">
        <v>13</v>
      </c>
      <c r="B48" s="21" t="e">
        <f t="shared" si="8"/>
        <v>#N/A</v>
      </c>
      <c r="C48" s="21" t="e">
        <f t="shared" si="8"/>
        <v>#N/A</v>
      </c>
      <c r="D48" s="21" t="e">
        <f t="shared" si="8"/>
        <v>#N/A</v>
      </c>
      <c r="E48" s="21" t="e">
        <f t="shared" si="8"/>
        <v>#N/A</v>
      </c>
      <c r="F48" s="26" t="e">
        <f t="shared" si="8"/>
        <v>#N/A</v>
      </c>
      <c r="G48" s="26" t="e">
        <f t="shared" si="8"/>
        <v>#N/A</v>
      </c>
      <c r="H48" s="26" t="e">
        <f t="shared" si="9"/>
        <v>#N/A</v>
      </c>
      <c r="J48" s="48"/>
    </row>
    <row r="49" spans="1:10" s="20" customFormat="1" ht="15.75" customHeight="1">
      <c r="A49" s="21">
        <v>14</v>
      </c>
      <c r="B49" s="21" t="e">
        <f t="shared" si="8"/>
        <v>#N/A</v>
      </c>
      <c r="C49" s="21" t="e">
        <f t="shared" si="8"/>
        <v>#N/A</v>
      </c>
      <c r="D49" s="21" t="e">
        <f t="shared" si="8"/>
        <v>#N/A</v>
      </c>
      <c r="E49" s="21" t="e">
        <f t="shared" si="8"/>
        <v>#N/A</v>
      </c>
      <c r="F49" s="26" t="e">
        <f t="shared" si="8"/>
        <v>#N/A</v>
      </c>
      <c r="G49" s="26" t="e">
        <f t="shared" si="8"/>
        <v>#N/A</v>
      </c>
      <c r="H49" s="26" t="e">
        <f t="shared" si="9"/>
        <v>#N/A</v>
      </c>
      <c r="I49" s="27"/>
      <c r="J49" s="48"/>
    </row>
    <row r="50" spans="1:10" s="20" customFormat="1" ht="15.75" customHeight="1">
      <c r="A50" s="21"/>
      <c r="B50" s="21"/>
      <c r="C50" s="21"/>
      <c r="D50" s="21"/>
      <c r="E50" s="21"/>
      <c r="F50" s="26"/>
      <c r="G50" s="26"/>
      <c r="H50" s="26"/>
      <c r="I50" s="27"/>
      <c r="J50" s="48"/>
    </row>
    <row r="51" spans="1:10" s="20" customFormat="1" ht="15.75" customHeight="1">
      <c r="A51" s="21"/>
      <c r="B51" s="21"/>
      <c r="C51" s="21"/>
      <c r="D51" s="21"/>
      <c r="E51" s="21"/>
      <c r="F51" s="26"/>
      <c r="G51" s="26"/>
      <c r="H51" s="26"/>
      <c r="I51" s="27"/>
      <c r="J51" s="48"/>
    </row>
    <row r="52" spans="1:10" s="20" customFormat="1" ht="15.75" customHeight="1">
      <c r="A52" s="21"/>
      <c r="B52" s="21"/>
      <c r="C52" s="21"/>
      <c r="D52" s="21"/>
      <c r="E52" s="21"/>
      <c r="F52" s="26"/>
      <c r="G52" s="26"/>
      <c r="H52" s="26"/>
      <c r="I52" s="27"/>
      <c r="J52" s="48"/>
    </row>
    <row r="53" spans="1:10" s="20" customFormat="1" ht="15.75" customHeight="1">
      <c r="A53" s="21"/>
      <c r="B53" s="21"/>
      <c r="C53" s="21"/>
      <c r="D53" s="21"/>
      <c r="E53" s="21"/>
      <c r="F53" s="26"/>
      <c r="G53" s="26"/>
      <c r="H53" s="26"/>
      <c r="I53" s="27"/>
      <c r="J53" s="48"/>
    </row>
    <row r="54" spans="1:10" s="20" customFormat="1" ht="15.75" customHeight="1">
      <c r="A54" s="21"/>
      <c r="B54" s="21"/>
      <c r="C54" s="21"/>
      <c r="D54" s="21"/>
      <c r="E54" s="21"/>
      <c r="F54" s="26"/>
      <c r="G54" s="26"/>
      <c r="H54" s="26"/>
      <c r="I54" s="27"/>
      <c r="J54" s="48"/>
    </row>
    <row r="55" spans="1:9" ht="15.75" customHeight="1">
      <c r="A55" s="21"/>
      <c r="B55" s="21"/>
      <c r="C55" s="21"/>
      <c r="D55" s="21"/>
      <c r="E55" s="21"/>
      <c r="F55" s="26"/>
      <c r="G55" s="26"/>
      <c r="H55" s="26"/>
      <c r="I55" s="27"/>
    </row>
    <row r="56" spans="1:12" s="20" customFormat="1" ht="13.5">
      <c r="A56" s="21" t="s">
        <v>193</v>
      </c>
      <c r="B56" s="21"/>
      <c r="C56" s="21"/>
      <c r="D56" s="21"/>
      <c r="E56" s="28">
        <v>0</v>
      </c>
      <c r="F56" s="21"/>
      <c r="G56" s="21"/>
      <c r="H56" s="21"/>
      <c r="I56" s="21"/>
      <c r="J56" s="47"/>
      <c r="K56" s="21"/>
      <c r="L56" s="21"/>
    </row>
    <row r="57" spans="1:12" s="20" customFormat="1" ht="13.5">
      <c r="A57" s="21"/>
      <c r="B57" s="21"/>
      <c r="C57" s="21"/>
      <c r="D57" s="21"/>
      <c r="E57" s="21"/>
      <c r="F57" s="21"/>
      <c r="G57" s="21"/>
      <c r="H57" s="21"/>
      <c r="I57" s="21"/>
      <c r="J57" s="47"/>
      <c r="K57" s="21"/>
      <c r="L57" s="21"/>
    </row>
    <row r="58" spans="1:12" s="20" customFormat="1" ht="13.5">
      <c r="A58" s="21" t="s">
        <v>194</v>
      </c>
      <c r="B58" s="21"/>
      <c r="C58" s="21"/>
      <c r="D58" s="21"/>
      <c r="E58" s="21" t="s">
        <v>195</v>
      </c>
      <c r="F58" s="21"/>
      <c r="G58" s="21"/>
      <c r="H58" s="21"/>
      <c r="I58" s="21"/>
      <c r="J58" s="47"/>
      <c r="K58" s="21"/>
      <c r="L58" s="21"/>
    </row>
    <row r="59" spans="1:12" s="20" customFormat="1" ht="13.5">
      <c r="A59" s="21"/>
      <c r="B59" s="21"/>
      <c r="C59" s="21"/>
      <c r="D59" s="21"/>
      <c r="E59" s="21"/>
      <c r="F59" s="21"/>
      <c r="G59" s="21"/>
      <c r="H59" s="21"/>
      <c r="I59" s="21"/>
      <c r="J59" s="47"/>
      <c r="K59" s="21"/>
      <c r="L59" s="21"/>
    </row>
    <row r="60" spans="1:12" s="20" customFormat="1" ht="13.5">
      <c r="A60" s="21" t="s">
        <v>196</v>
      </c>
      <c r="B60" s="21"/>
      <c r="C60" s="21"/>
      <c r="D60" s="21"/>
      <c r="E60" s="21" t="s">
        <v>195</v>
      </c>
      <c r="F60" s="21"/>
      <c r="G60" s="21"/>
      <c r="H60" s="21"/>
      <c r="I60" s="21"/>
      <c r="J60" s="47"/>
      <c r="K60" s="21"/>
      <c r="L60" s="21"/>
    </row>
    <row r="61" spans="1:12" s="20" customFormat="1" ht="13.5">
      <c r="A61" s="21"/>
      <c r="B61" s="21"/>
      <c r="C61" s="21"/>
      <c r="D61" s="21"/>
      <c r="E61" s="21"/>
      <c r="F61" s="21"/>
      <c r="G61" s="21"/>
      <c r="H61" s="21"/>
      <c r="I61" s="21"/>
      <c r="J61" s="47"/>
      <c r="K61" s="21"/>
      <c r="L61" s="21"/>
    </row>
    <row r="62" spans="1:12" s="20" customFormat="1" ht="13.5">
      <c r="A62" s="21" t="s">
        <v>197</v>
      </c>
      <c r="B62" s="21"/>
      <c r="C62" s="21"/>
      <c r="D62" s="21"/>
      <c r="E62" s="21" t="s">
        <v>195</v>
      </c>
      <c r="F62" s="21"/>
      <c r="G62" s="21"/>
      <c r="H62" s="21"/>
      <c r="I62" s="21"/>
      <c r="J62" s="47"/>
      <c r="K62" s="21"/>
      <c r="L62" s="21"/>
    </row>
    <row r="63" spans="1:12" s="20" customFormat="1" ht="13.5">
      <c r="A63" s="21"/>
      <c r="B63" s="21"/>
      <c r="C63" s="21"/>
      <c r="D63" s="21"/>
      <c r="E63" s="21"/>
      <c r="F63" s="21"/>
      <c r="G63" s="21"/>
      <c r="H63" s="21"/>
      <c r="I63" s="21"/>
      <c r="J63" s="47"/>
      <c r="K63" s="21"/>
      <c r="L63" s="21"/>
    </row>
    <row r="64" spans="1:12" s="20" customFormat="1" ht="13.5">
      <c r="A64" s="21" t="s">
        <v>198</v>
      </c>
      <c r="B64" s="21"/>
      <c r="C64" s="21"/>
      <c r="D64" s="21"/>
      <c r="E64" s="28">
        <v>0</v>
      </c>
      <c r="F64" s="21"/>
      <c r="G64" s="21"/>
      <c r="H64" s="21"/>
      <c r="I64" s="21"/>
      <c r="J64" s="47"/>
      <c r="K64" s="21"/>
      <c r="L64" s="21"/>
    </row>
    <row r="65" spans="1:12" s="20" customFormat="1" ht="13.5">
      <c r="A65" s="21"/>
      <c r="B65" s="21"/>
      <c r="C65" s="21"/>
      <c r="D65" s="21"/>
      <c r="E65" s="21"/>
      <c r="F65" s="21"/>
      <c r="G65" s="21"/>
      <c r="H65" s="21"/>
      <c r="I65" s="21"/>
      <c r="J65" s="47"/>
      <c r="K65" s="21"/>
      <c r="L65" s="21"/>
    </row>
    <row r="66" spans="1:12" s="20" customFormat="1" ht="13.5">
      <c r="A66" s="21"/>
      <c r="B66" s="21"/>
      <c r="C66" s="21"/>
      <c r="D66" s="21"/>
      <c r="E66" s="21"/>
      <c r="F66" s="21"/>
      <c r="G66" s="21"/>
      <c r="H66" s="21"/>
      <c r="I66" s="21"/>
      <c r="J66" s="47"/>
      <c r="K66" s="21"/>
      <c r="L66" s="21"/>
    </row>
    <row r="67" spans="1:12" s="20" customFormat="1" ht="13.5">
      <c r="A67" s="21" t="s">
        <v>199</v>
      </c>
      <c r="B67" s="21"/>
      <c r="C67" s="21"/>
      <c r="D67" s="21"/>
      <c r="E67" s="21" t="s">
        <v>195</v>
      </c>
      <c r="F67" s="21"/>
      <c r="G67" s="21"/>
      <c r="H67" s="21"/>
      <c r="I67" s="21"/>
      <c r="J67" s="47"/>
      <c r="K67" s="21"/>
      <c r="L67" s="21"/>
    </row>
    <row r="68" spans="1:12" s="20" customFormat="1" ht="13.5">
      <c r="A68" s="21"/>
      <c r="B68" s="21"/>
      <c r="C68" s="21"/>
      <c r="D68" s="21"/>
      <c r="E68" s="21"/>
      <c r="F68" s="21"/>
      <c r="G68" s="21"/>
      <c r="H68" s="21"/>
      <c r="I68" s="21"/>
      <c r="J68" s="47"/>
      <c r="K68" s="21"/>
      <c r="L68" s="21"/>
    </row>
    <row r="69" spans="1:12" s="20" customFormat="1" ht="13.5">
      <c r="A69" s="21"/>
      <c r="B69" s="21" t="s">
        <v>200</v>
      </c>
      <c r="C69" s="21" t="s">
        <v>201</v>
      </c>
      <c r="D69" s="21" t="s">
        <v>202</v>
      </c>
      <c r="E69" s="21"/>
      <c r="F69" s="21"/>
      <c r="G69" s="21"/>
      <c r="H69" s="21"/>
      <c r="I69" s="21"/>
      <c r="J69" s="47" t="s">
        <v>203</v>
      </c>
      <c r="K69" s="21"/>
      <c r="L69" s="21"/>
    </row>
    <row r="70" spans="1:12" s="20" customFormat="1" ht="13.5">
      <c r="A70" s="21"/>
      <c r="B70" s="21"/>
      <c r="C70" s="21"/>
      <c r="D70" s="21"/>
      <c r="E70" s="21"/>
      <c r="F70" s="21"/>
      <c r="G70" s="21"/>
      <c r="H70" s="21"/>
      <c r="I70" s="21"/>
      <c r="J70" s="47"/>
      <c r="K70" s="21"/>
      <c r="L70" s="21"/>
    </row>
    <row r="71" spans="1:12" s="20" customFormat="1" ht="13.5">
      <c r="A71" s="21" t="s">
        <v>204</v>
      </c>
      <c r="B71" s="21"/>
      <c r="C71" s="21"/>
      <c r="D71" s="21"/>
      <c r="E71" s="21"/>
      <c r="F71" s="21"/>
      <c r="G71" s="21" t="s">
        <v>205</v>
      </c>
      <c r="J71" s="48"/>
      <c r="K71" s="21"/>
      <c r="L71" s="21"/>
    </row>
    <row r="72" ht="13.5">
      <c r="I72" s="4"/>
    </row>
    <row r="73" spans="2:9" ht="13.5">
      <c r="B73" s="7" t="s">
        <v>99</v>
      </c>
      <c r="C73" s="7" t="s">
        <v>56</v>
      </c>
      <c r="D73" s="7" t="s">
        <v>101</v>
      </c>
      <c r="G73"/>
      <c r="H73" s="1" t="s">
        <v>56</v>
      </c>
      <c r="I73" s="1" t="s">
        <v>101</v>
      </c>
    </row>
    <row r="74" spans="2:9" ht="13.5">
      <c r="B74" s="2">
        <f aca="true" t="shared" si="10" ref="B74:B85">RANK(E74,$E$74:$E$89)</f>
        <v>3</v>
      </c>
      <c r="C74" t="s">
        <v>22</v>
      </c>
      <c r="D74" s="2">
        <f>SUMIF(E$36:E$45,C74,I$36:I$45)</f>
        <v>15</v>
      </c>
      <c r="E74" s="8">
        <f>D74+(13/1000000)</f>
        <v>15.000013</v>
      </c>
      <c r="G74">
        <v>1</v>
      </c>
      <c r="H74" t="str">
        <f aca="true" t="shared" si="11" ref="H74:H89">VLOOKUP($G74,$B$74:$D$89,$B$1,0)</f>
        <v>宇都宮</v>
      </c>
      <c r="I74">
        <f aca="true" t="shared" si="12" ref="I74:I89">VLOOKUP($G74,$B$74:$D$89,$C$1,0)</f>
        <v>19</v>
      </c>
    </row>
    <row r="75" spans="2:9" ht="13.5">
      <c r="B75" s="2">
        <f t="shared" si="10"/>
        <v>5</v>
      </c>
      <c r="C75" t="s">
        <v>59</v>
      </c>
      <c r="D75" s="2">
        <f>SUMIF(E$36:E$45,C75,I$36:I$45)</f>
        <v>0</v>
      </c>
      <c r="E75" s="8">
        <f>D75+(12/1000000)</f>
        <v>1.2E-05</v>
      </c>
      <c r="G75">
        <v>2</v>
      </c>
      <c r="H75" t="str">
        <f t="shared" si="11"/>
        <v>パワー</v>
      </c>
      <c r="I75">
        <f t="shared" si="12"/>
        <v>17</v>
      </c>
    </row>
    <row r="76" spans="2:9" ht="13.5">
      <c r="B76" s="2">
        <f t="shared" si="10"/>
        <v>6</v>
      </c>
      <c r="C76" t="s">
        <v>6</v>
      </c>
      <c r="D76" s="2">
        <f>SUMIF(E$36:E$45,C76,I$36:I$45)</f>
        <v>0</v>
      </c>
      <c r="E76" s="8">
        <f>D76+(11/1000000)</f>
        <v>1.1E-05</v>
      </c>
      <c r="G76">
        <v>3</v>
      </c>
      <c r="H76" t="str">
        <f t="shared" si="11"/>
        <v>ﾌﾛｲﾃﾞ</v>
      </c>
      <c r="I76">
        <f t="shared" si="12"/>
        <v>15</v>
      </c>
    </row>
    <row r="77" spans="2:9" ht="13.5">
      <c r="B77" s="2">
        <f t="shared" si="10"/>
        <v>2</v>
      </c>
      <c r="C77" t="s">
        <v>8</v>
      </c>
      <c r="D77" s="2">
        <f>SUMIF(E$36:E$45,C77,I$36:I$45)</f>
        <v>17</v>
      </c>
      <c r="E77" s="8">
        <f>D77+(10/1000000)</f>
        <v>17.00001</v>
      </c>
      <c r="G77">
        <v>4</v>
      </c>
      <c r="H77" t="str">
        <f t="shared" si="11"/>
        <v>KS</v>
      </c>
      <c r="I77">
        <f t="shared" si="12"/>
        <v>4</v>
      </c>
    </row>
    <row r="78" spans="2:9" ht="13.5">
      <c r="B78" s="2">
        <f t="shared" si="10"/>
        <v>1</v>
      </c>
      <c r="C78" t="s">
        <v>57</v>
      </c>
      <c r="D78" s="2">
        <f aca="true" t="shared" si="13" ref="D78:D87">SUMIF(E$36:E$45,C78,I$36:I$45)</f>
        <v>19</v>
      </c>
      <c r="E78" s="8">
        <f>D78+(9/1000000)</f>
        <v>19.000009</v>
      </c>
      <c r="G78">
        <v>5</v>
      </c>
      <c r="H78" t="str">
        <f t="shared" si="11"/>
        <v>R&amp;D</v>
      </c>
      <c r="I78">
        <f t="shared" si="12"/>
        <v>0</v>
      </c>
    </row>
    <row r="79" spans="2:9" ht="13.5">
      <c r="B79" s="2">
        <f t="shared" si="10"/>
        <v>7</v>
      </c>
      <c r="C79" t="s">
        <v>18</v>
      </c>
      <c r="D79" s="2">
        <f t="shared" si="13"/>
        <v>0</v>
      </c>
      <c r="E79" s="8">
        <f>D79+(8/1000000)</f>
        <v>8E-06</v>
      </c>
      <c r="G79">
        <v>6</v>
      </c>
      <c r="H79" t="str">
        <f t="shared" si="11"/>
        <v>東京電力</v>
      </c>
      <c r="I79">
        <f t="shared" si="12"/>
        <v>0</v>
      </c>
    </row>
    <row r="80" spans="2:9" ht="13.5">
      <c r="B80" s="2">
        <f t="shared" si="10"/>
        <v>8</v>
      </c>
      <c r="C80" t="s">
        <v>108</v>
      </c>
      <c r="D80" s="2">
        <f t="shared" si="13"/>
        <v>0</v>
      </c>
      <c r="E80" s="8">
        <f>D80+(7/1000000)</f>
        <v>7E-06</v>
      </c>
      <c r="G80">
        <v>7</v>
      </c>
      <c r="H80" t="str">
        <f t="shared" si="11"/>
        <v>県庁</v>
      </c>
      <c r="I80">
        <f t="shared" si="12"/>
        <v>0</v>
      </c>
    </row>
    <row r="81" spans="2:9" ht="13.5">
      <c r="B81" s="2">
        <f t="shared" si="10"/>
        <v>4</v>
      </c>
      <c r="C81" t="s">
        <v>9</v>
      </c>
      <c r="D81" s="2">
        <f t="shared" si="13"/>
        <v>4</v>
      </c>
      <c r="E81" s="8">
        <f>D81+(4/1000000)</f>
        <v>4.000004</v>
      </c>
      <c r="G81">
        <v>8</v>
      </c>
      <c r="H81" t="str">
        <f t="shared" si="11"/>
        <v>ｼｬﾛｰﾑ</v>
      </c>
      <c r="I81">
        <f t="shared" si="12"/>
        <v>0</v>
      </c>
    </row>
    <row r="82" spans="2:9" ht="13.5">
      <c r="B82" s="2">
        <f t="shared" si="10"/>
        <v>9</v>
      </c>
      <c r="C82" t="s">
        <v>19</v>
      </c>
      <c r="D82" s="2">
        <f t="shared" si="13"/>
        <v>0</v>
      </c>
      <c r="E82" s="8">
        <f>D82+(3/1000000)</f>
        <v>3E-06</v>
      </c>
      <c r="G82">
        <v>9</v>
      </c>
      <c r="H82" t="str">
        <f t="shared" si="11"/>
        <v>富士重工</v>
      </c>
      <c r="I82">
        <f t="shared" si="12"/>
        <v>0</v>
      </c>
    </row>
    <row r="83" spans="2:9" ht="13.5">
      <c r="B83" s="2">
        <f t="shared" si="10"/>
        <v>10</v>
      </c>
      <c r="C83" t="s">
        <v>111</v>
      </c>
      <c r="D83" s="2">
        <f t="shared" si="13"/>
        <v>0</v>
      </c>
      <c r="E83" s="8">
        <f>D83+(2/1000000)</f>
        <v>2E-06</v>
      </c>
      <c r="G83">
        <v>10</v>
      </c>
      <c r="H83" t="str">
        <f t="shared" si="11"/>
        <v>ジュニア</v>
      </c>
      <c r="I83">
        <f t="shared" si="12"/>
        <v>0</v>
      </c>
    </row>
    <row r="84" spans="2:9" ht="13.5">
      <c r="B84" s="2">
        <f t="shared" si="10"/>
        <v>11</v>
      </c>
      <c r="C84" t="s">
        <v>11</v>
      </c>
      <c r="D84" s="2">
        <f t="shared" si="13"/>
        <v>0</v>
      </c>
      <c r="E84" s="8">
        <f>D84+(1/1000000)</f>
        <v>1E-06</v>
      </c>
      <c r="G84">
        <v>11</v>
      </c>
      <c r="H84" t="str">
        <f t="shared" si="11"/>
        <v>ﾎﾜｲﾄﾊﾟﾚｯﾄ</v>
      </c>
      <c r="I84">
        <f t="shared" si="12"/>
        <v>0</v>
      </c>
    </row>
    <row r="85" spans="2:9" ht="13.5">
      <c r="B85" s="2">
        <f t="shared" si="10"/>
        <v>12</v>
      </c>
      <c r="C85" t="s">
        <v>58</v>
      </c>
      <c r="D85" s="2">
        <f t="shared" si="13"/>
        <v>0</v>
      </c>
      <c r="E85" s="8">
        <f>D85+(0.9/1000000)</f>
        <v>9.000000000000001E-07</v>
      </c>
      <c r="G85">
        <v>12</v>
      </c>
      <c r="H85" t="str">
        <f t="shared" si="11"/>
        <v>市役所</v>
      </c>
      <c r="I85">
        <f t="shared" si="12"/>
        <v>0</v>
      </c>
    </row>
    <row r="86" spans="2:9" ht="13.5">
      <c r="B86" s="2">
        <f>RANK(E86,$E$74:$E$89)</f>
        <v>13</v>
      </c>
      <c r="C86" t="s">
        <v>110</v>
      </c>
      <c r="D86" s="2">
        <f>SUMIF(E$36:E$45,C86,I$36:I$45)</f>
        <v>0</v>
      </c>
      <c r="E86" s="8">
        <f>D86+(0.8/1000000)</f>
        <v>8.000000000000001E-07</v>
      </c>
      <c r="G86">
        <v>13</v>
      </c>
      <c r="H86" t="str">
        <f t="shared" si="11"/>
        <v>ﾊﾟﾝｻｰ</v>
      </c>
      <c r="I86">
        <f t="shared" si="12"/>
        <v>0</v>
      </c>
    </row>
    <row r="87" spans="2:9" ht="13.5">
      <c r="B87" s="2">
        <f>RANK(E87,$E$74:$E$89)</f>
        <v>14</v>
      </c>
      <c r="C87" t="s">
        <v>13</v>
      </c>
      <c r="D87" s="2">
        <f t="shared" si="13"/>
        <v>0</v>
      </c>
      <c r="E87" s="8">
        <f>D87+(0.7/1000000)</f>
        <v>7E-07</v>
      </c>
      <c r="G87">
        <v>14</v>
      </c>
      <c r="H87" t="str">
        <f t="shared" si="11"/>
        <v>ｼｽﾃｨｰﾅ</v>
      </c>
      <c r="I87">
        <f t="shared" si="12"/>
        <v>0</v>
      </c>
    </row>
    <row r="88" spans="2:9" ht="13.5">
      <c r="B88" s="2">
        <f>RANK(E88,$E$74:$E$89)</f>
        <v>15</v>
      </c>
      <c r="C88" t="s">
        <v>316</v>
      </c>
      <c r="D88" s="2">
        <f>SUMIF(E$30:E$41,C88,I$30:I$41)</f>
        <v>0</v>
      </c>
      <c r="E88" s="8">
        <f>D88+(0.6/1000000)</f>
        <v>6E-07</v>
      </c>
      <c r="G88">
        <v>15</v>
      </c>
      <c r="H88" t="str">
        <f t="shared" si="11"/>
        <v>ＴＳＣ</v>
      </c>
      <c r="I88">
        <f t="shared" si="12"/>
        <v>0</v>
      </c>
    </row>
    <row r="89" spans="2:9" ht="13.5">
      <c r="B89" s="2">
        <f>RANK(E89,$E$74:$E$89)</f>
        <v>16</v>
      </c>
      <c r="C89" t="s">
        <v>328</v>
      </c>
      <c r="D89" s="2">
        <f>SUMIF(E$30:E$43,C89,I$30:I$43)</f>
        <v>0</v>
      </c>
      <c r="E89" s="8">
        <f>D89+(0.5/1000000)</f>
        <v>5E-07</v>
      </c>
      <c r="G89">
        <v>16</v>
      </c>
      <c r="H89" t="str">
        <f t="shared" si="11"/>
        <v>ＩＣＩ</v>
      </c>
      <c r="I89">
        <f t="shared" si="12"/>
        <v>0</v>
      </c>
    </row>
    <row r="90" spans="4:9" ht="13.5">
      <c r="D90" s="2">
        <f>SUM(D74:D89)</f>
        <v>55</v>
      </c>
      <c r="I90" s="2">
        <f>SUM(I74:I89)</f>
        <v>55</v>
      </c>
    </row>
  </sheetData>
  <mergeCells count="1">
    <mergeCell ref="A33:I33"/>
  </mergeCells>
  <printOptions/>
  <pageMargins left="0.7479166666666667" right="0.23" top="0.49" bottom="0.9840277777777778" header="0.5118055555555556" footer="0.5118055555555556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L81"/>
  <sheetViews>
    <sheetView workbookViewId="0" topLeftCell="A1">
      <selection activeCell="A20" sqref="A20:I20"/>
    </sheetView>
  </sheetViews>
  <sheetFormatPr defaultColWidth="9.00390625" defaultRowHeight="13.5"/>
  <cols>
    <col min="1" max="1" width="10.25390625" style="2" customWidth="1"/>
    <col min="2" max="2" width="4.25390625" style="2" customWidth="1"/>
    <col min="3" max="3" width="12.625" style="2" customWidth="1"/>
    <col min="4" max="4" width="5.125" style="2" customWidth="1"/>
    <col min="5" max="5" width="12.375" style="2" customWidth="1"/>
    <col min="6" max="6" width="12.875" style="2" customWidth="1"/>
    <col min="7" max="7" width="12.75390625" style="2" customWidth="1"/>
    <col min="8" max="8" width="9.00390625" style="2" customWidth="1"/>
    <col min="9" max="9" width="6.375" style="2" customWidth="1"/>
    <col min="10" max="10" width="6.625" style="43" customWidth="1"/>
    <col min="11" max="11" width="8.50390625" style="2" customWidth="1"/>
    <col min="12" max="16384" width="9.00390625" style="2" customWidth="1"/>
  </cols>
  <sheetData>
    <row r="1" spans="1:8" ht="13.5">
      <c r="A1" s="2" t="s">
        <v>116</v>
      </c>
      <c r="B1" s="11">
        <v>2</v>
      </c>
      <c r="C1" s="11">
        <v>3</v>
      </c>
      <c r="D1" s="11">
        <v>4</v>
      </c>
      <c r="E1" s="11">
        <v>5</v>
      </c>
      <c r="F1" s="11">
        <v>6</v>
      </c>
      <c r="G1" s="11">
        <v>7</v>
      </c>
      <c r="H1" s="11">
        <v>8</v>
      </c>
    </row>
    <row r="2" spans="1:11" ht="13.5">
      <c r="A2" s="2" t="s">
        <v>100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93</v>
      </c>
      <c r="G2" s="2" t="s">
        <v>94</v>
      </c>
      <c r="H2" s="2" t="s">
        <v>95</v>
      </c>
      <c r="K2" s="2" t="s">
        <v>217</v>
      </c>
    </row>
    <row r="3" spans="6:12" ht="14.25" thickBot="1">
      <c r="F3" s="2" t="s">
        <v>216</v>
      </c>
      <c r="K3" s="2" t="s">
        <v>222</v>
      </c>
      <c r="L3" s="2" t="s">
        <v>223</v>
      </c>
    </row>
    <row r="4" spans="1:12" ht="13.5">
      <c r="A4" s="2">
        <f aca="true" t="shared" si="0" ref="A4:A10">RANK(J4,J$4:J$17,1)</f>
        <v>4</v>
      </c>
      <c r="B4" s="2">
        <v>32</v>
      </c>
      <c r="C4" s="2" t="s">
        <v>48</v>
      </c>
      <c r="D4" s="11">
        <v>14</v>
      </c>
      <c r="E4" s="2" t="s">
        <v>22</v>
      </c>
      <c r="F4" s="34">
        <v>0.0005616898148148149</v>
      </c>
      <c r="G4" s="34">
        <v>0.0006849537037037037</v>
      </c>
      <c r="H4" s="4">
        <f aca="true" t="shared" si="1" ref="H4:H11">F4+G4</f>
        <v>0.0012466435185185185</v>
      </c>
      <c r="I4" s="10">
        <f aca="true" t="shared" si="2" ref="I4:I10">H4+((1000-B4)/100000000000000)</f>
        <v>0.0012466435281985185</v>
      </c>
      <c r="J4" s="42">
        <f aca="true" t="shared" si="3" ref="J4:J10">IF(I4&gt;0.0001,H4+(100-B4)/100000000000,"")</f>
        <v>0.0012466441985185186</v>
      </c>
      <c r="K4" s="58"/>
      <c r="L4" s="37"/>
    </row>
    <row r="5" spans="1:12" ht="13.5">
      <c r="A5" s="2" t="e">
        <f t="shared" si="0"/>
        <v>#VALUE!</v>
      </c>
      <c r="B5" s="2">
        <v>33</v>
      </c>
      <c r="C5" s="2" t="s">
        <v>72</v>
      </c>
      <c r="D5" s="11">
        <v>26</v>
      </c>
      <c r="E5" s="2" t="s">
        <v>61</v>
      </c>
      <c r="F5" s="35"/>
      <c r="G5" s="35"/>
      <c r="H5" s="4">
        <f t="shared" si="1"/>
        <v>0</v>
      </c>
      <c r="I5" s="10">
        <f t="shared" si="2"/>
        <v>9.67E-12</v>
      </c>
      <c r="J5" s="42">
        <f t="shared" si="3"/>
      </c>
      <c r="K5" s="59"/>
      <c r="L5" s="38"/>
    </row>
    <row r="6" spans="1:12" ht="13.5">
      <c r="A6" s="2">
        <f t="shared" si="0"/>
        <v>1</v>
      </c>
      <c r="B6" s="2">
        <v>34</v>
      </c>
      <c r="C6" s="2" t="s">
        <v>241</v>
      </c>
      <c r="D6" s="11">
        <v>24</v>
      </c>
      <c r="E6" s="43" t="s">
        <v>242</v>
      </c>
      <c r="F6" s="35">
        <v>0.0004898148148148148</v>
      </c>
      <c r="G6" s="35">
        <v>0.0005788194444444444</v>
      </c>
      <c r="H6" s="4">
        <f t="shared" si="1"/>
        <v>0.0010686342592592592</v>
      </c>
      <c r="I6" s="10">
        <f t="shared" si="2"/>
        <v>0.0010686342689192592</v>
      </c>
      <c r="J6" s="42">
        <f t="shared" si="3"/>
        <v>0.0010686349192592592</v>
      </c>
      <c r="K6" s="59"/>
      <c r="L6" s="38"/>
    </row>
    <row r="7" spans="1:12" ht="13.5">
      <c r="A7" s="2">
        <f t="shared" si="0"/>
        <v>6</v>
      </c>
      <c r="B7" s="2">
        <v>35</v>
      </c>
      <c r="C7" s="2" t="s">
        <v>87</v>
      </c>
      <c r="D7" s="11">
        <v>26</v>
      </c>
      <c r="E7" s="2" t="s">
        <v>86</v>
      </c>
      <c r="F7" s="35">
        <v>0.0006184027777777777</v>
      </c>
      <c r="G7" s="35">
        <v>0.0008611111111111111</v>
      </c>
      <c r="H7" s="4">
        <f t="shared" si="1"/>
        <v>0.0014795138888888887</v>
      </c>
      <c r="I7" s="10">
        <f t="shared" si="2"/>
        <v>0.0014795138985388887</v>
      </c>
      <c r="J7" s="42">
        <f t="shared" si="3"/>
        <v>0.0014795145388888887</v>
      </c>
      <c r="K7" s="59"/>
      <c r="L7" s="38"/>
    </row>
    <row r="8" spans="1:12" ht="13.5">
      <c r="A8" s="2">
        <f t="shared" si="0"/>
        <v>2</v>
      </c>
      <c r="B8" s="2">
        <v>36</v>
      </c>
      <c r="C8" s="2" t="s">
        <v>244</v>
      </c>
      <c r="D8" s="11">
        <v>25</v>
      </c>
      <c r="E8" t="s">
        <v>9</v>
      </c>
      <c r="F8" s="35">
        <v>0.0005475694444444445</v>
      </c>
      <c r="G8" s="35">
        <v>0.0006484953703703703</v>
      </c>
      <c r="H8" s="4">
        <f t="shared" si="1"/>
        <v>0.0011960648148148147</v>
      </c>
      <c r="I8" s="10">
        <f t="shared" si="2"/>
        <v>0.0011960648244548147</v>
      </c>
      <c r="J8" s="42">
        <f t="shared" si="3"/>
        <v>0.0011960654548148148</v>
      </c>
      <c r="K8" s="59"/>
      <c r="L8" s="38"/>
    </row>
    <row r="9" spans="1:12" ht="13.5">
      <c r="A9" s="2">
        <f t="shared" si="0"/>
        <v>3</v>
      </c>
      <c r="B9" s="2">
        <v>37</v>
      </c>
      <c r="C9" s="2" t="s">
        <v>245</v>
      </c>
      <c r="D9" s="11">
        <v>13</v>
      </c>
      <c r="E9" s="43" t="s">
        <v>96</v>
      </c>
      <c r="F9" s="72">
        <v>0.0005616898148148149</v>
      </c>
      <c r="G9" s="35">
        <v>0.0006755787037037037</v>
      </c>
      <c r="H9" s="4">
        <f t="shared" si="1"/>
        <v>0.0012372685185185186</v>
      </c>
      <c r="I9" s="10">
        <f t="shared" si="2"/>
        <v>0.0012372685281485185</v>
      </c>
      <c r="J9" s="42">
        <f t="shared" si="3"/>
        <v>0.0012372691485185187</v>
      </c>
      <c r="K9" s="59"/>
      <c r="L9" s="38"/>
    </row>
    <row r="10" spans="1:12" ht="13.5">
      <c r="A10" s="2">
        <f t="shared" si="0"/>
        <v>5</v>
      </c>
      <c r="B10" s="2">
        <v>38</v>
      </c>
      <c r="C10" s="2" t="s">
        <v>246</v>
      </c>
      <c r="D10" s="11">
        <v>13</v>
      </c>
      <c r="E10" s="43" t="s">
        <v>247</v>
      </c>
      <c r="F10" s="72">
        <v>0.0005954861111111112</v>
      </c>
      <c r="G10" s="35">
        <v>0.000749074074074074</v>
      </c>
      <c r="H10" s="4">
        <f t="shared" si="1"/>
        <v>0.0013445601851851852</v>
      </c>
      <c r="I10" s="10">
        <f t="shared" si="2"/>
        <v>0.001344560194805185</v>
      </c>
      <c r="J10" s="42">
        <f t="shared" si="3"/>
        <v>0.001344560805185185</v>
      </c>
      <c r="K10" s="59"/>
      <c r="L10" s="38"/>
    </row>
    <row r="11" spans="1:12" ht="13.5">
      <c r="A11" s="2" t="e">
        <f aca="true" t="shared" si="4" ref="A11:A16">RANK(J11,J$4:J$17,1)</f>
        <v>#VALUE!</v>
      </c>
      <c r="B11" s="2">
        <v>39</v>
      </c>
      <c r="C11" s="2" t="s">
        <v>77</v>
      </c>
      <c r="D11" s="11">
        <v>29</v>
      </c>
      <c r="E11" s="43" t="s">
        <v>248</v>
      </c>
      <c r="F11" s="38"/>
      <c r="G11" s="35"/>
      <c r="H11" s="4">
        <f t="shared" si="1"/>
        <v>0</v>
      </c>
      <c r="I11" s="10">
        <f aca="true" t="shared" si="5" ref="I11:I16">H11+((1000-B11)/100000000000000)</f>
        <v>9.61E-12</v>
      </c>
      <c r="J11" s="42">
        <f aca="true" t="shared" si="6" ref="J11:J16">IF(I11&gt;0.0001,H11+(100-B11)/100000000000,"")</f>
      </c>
      <c r="K11" s="59"/>
      <c r="L11" s="38"/>
    </row>
    <row r="12" spans="1:12" ht="13.5">
      <c r="A12" s="2" t="e">
        <f t="shared" si="4"/>
        <v>#VALUE!</v>
      </c>
      <c r="D12" s="11"/>
      <c r="E12" s="43"/>
      <c r="F12" s="38"/>
      <c r="G12" s="35"/>
      <c r="H12" s="4">
        <f>F12+G12</f>
        <v>0</v>
      </c>
      <c r="I12" s="10">
        <f t="shared" si="5"/>
        <v>1E-11</v>
      </c>
      <c r="J12" s="42">
        <f t="shared" si="6"/>
      </c>
      <c r="K12" s="59"/>
      <c r="L12" s="38"/>
    </row>
    <row r="13" spans="1:12" ht="13.5">
      <c r="A13" s="2" t="e">
        <f t="shared" si="4"/>
        <v>#VALUE!</v>
      </c>
      <c r="D13" s="11"/>
      <c r="E13" s="43"/>
      <c r="F13" s="38"/>
      <c r="G13" s="35"/>
      <c r="H13" s="4">
        <f>F13+G13</f>
        <v>0</v>
      </c>
      <c r="I13" s="10">
        <f t="shared" si="5"/>
        <v>1E-11</v>
      </c>
      <c r="J13" s="42">
        <f t="shared" si="6"/>
      </c>
      <c r="K13" s="59"/>
      <c r="L13" s="38"/>
    </row>
    <row r="14" spans="1:12" ht="13.5">
      <c r="A14" s="2" t="e">
        <f t="shared" si="4"/>
        <v>#VALUE!</v>
      </c>
      <c r="D14" s="11"/>
      <c r="E14" s="43"/>
      <c r="F14" s="38"/>
      <c r="G14" s="35"/>
      <c r="H14" s="4">
        <f>F14+G14</f>
        <v>0</v>
      </c>
      <c r="I14" s="10">
        <f t="shared" si="5"/>
        <v>1E-11</v>
      </c>
      <c r="J14" s="42">
        <f t="shared" si="6"/>
      </c>
      <c r="K14" s="59"/>
      <c r="L14" s="38"/>
    </row>
    <row r="15" spans="1:12" ht="14.25" thickBot="1">
      <c r="A15" s="2" t="e">
        <f t="shared" si="4"/>
        <v>#VALUE!</v>
      </c>
      <c r="D15" s="11"/>
      <c r="E15" s="43"/>
      <c r="F15" s="39"/>
      <c r="G15" s="36"/>
      <c r="H15" s="4">
        <f>F15+G15</f>
        <v>0</v>
      </c>
      <c r="I15" s="10">
        <f t="shared" si="5"/>
        <v>1E-11</v>
      </c>
      <c r="J15" s="42">
        <f t="shared" si="6"/>
      </c>
      <c r="K15" s="60"/>
      <c r="L15" s="39"/>
    </row>
    <row r="16" spans="1:12" ht="13.5">
      <c r="A16" s="2" t="e">
        <f t="shared" si="4"/>
        <v>#VALUE!</v>
      </c>
      <c r="D16" s="11"/>
      <c r="E16" s="43"/>
      <c r="F16" s="43"/>
      <c r="G16" s="67"/>
      <c r="H16" s="4">
        <f>F16+G16</f>
        <v>0</v>
      </c>
      <c r="I16" s="10">
        <f t="shared" si="5"/>
        <v>1E-11</v>
      </c>
      <c r="J16" s="42">
        <f t="shared" si="6"/>
      </c>
      <c r="K16" s="43"/>
      <c r="L16" s="43"/>
    </row>
    <row r="17" ht="13.5">
      <c r="D17" s="11">
        <v>21</v>
      </c>
    </row>
    <row r="19" spans="1:8" ht="13.5">
      <c r="A19" s="2" t="s">
        <v>103</v>
      </c>
      <c r="G19" s="3"/>
      <c r="H19" s="3"/>
    </row>
    <row r="20" spans="1:10" ht="25.5" customHeight="1">
      <c r="A20" s="95" t="s">
        <v>386</v>
      </c>
      <c r="B20" s="95"/>
      <c r="C20" s="95"/>
      <c r="D20" s="95"/>
      <c r="E20" s="95"/>
      <c r="F20" s="95"/>
      <c r="G20" s="95"/>
      <c r="H20" s="95"/>
      <c r="I20" s="95"/>
      <c r="J20" s="48"/>
    </row>
    <row r="21" spans="1:10" ht="13.5">
      <c r="A21" s="19" t="s">
        <v>210</v>
      </c>
      <c r="B21" s="19"/>
      <c r="C21" s="19"/>
      <c r="D21" s="19"/>
      <c r="E21" s="19" t="s">
        <v>157</v>
      </c>
      <c r="F21" s="19" t="s">
        <v>158</v>
      </c>
      <c r="G21" s="19"/>
      <c r="H21" s="19"/>
      <c r="I21" s="19"/>
      <c r="J21" s="48"/>
    </row>
    <row r="22" spans="1:10" s="7" customFormat="1" ht="13.5">
      <c r="A22" s="19" t="s">
        <v>100</v>
      </c>
      <c r="B22" s="19" t="s">
        <v>0</v>
      </c>
      <c r="C22" s="22" t="s">
        <v>186</v>
      </c>
      <c r="D22" s="22" t="s">
        <v>97</v>
      </c>
      <c r="E22" s="22" t="s">
        <v>98</v>
      </c>
      <c r="F22" s="22" t="s">
        <v>181</v>
      </c>
      <c r="G22" s="22" t="s">
        <v>182</v>
      </c>
      <c r="H22" s="1" t="s">
        <v>183</v>
      </c>
      <c r="I22" s="19" t="s">
        <v>185</v>
      </c>
      <c r="J22" s="51"/>
    </row>
    <row r="23" spans="1:10" s="20" customFormat="1" ht="15.75" customHeight="1">
      <c r="A23" s="24">
        <v>1</v>
      </c>
      <c r="B23" s="24">
        <f aca="true" t="shared" si="7" ref="B23:G33">VLOOKUP($A23,$A$4:$G$11,B$1,0)</f>
        <v>34</v>
      </c>
      <c r="C23" s="24" t="str">
        <f t="shared" si="7"/>
        <v>野中のぞみ</v>
      </c>
      <c r="D23" s="62">
        <f t="shared" si="7"/>
        <v>24</v>
      </c>
      <c r="E23" s="24" t="str">
        <f t="shared" si="7"/>
        <v>パワー</v>
      </c>
      <c r="F23" s="63">
        <f t="shared" si="7"/>
        <v>0.0004898148148148148</v>
      </c>
      <c r="G23" s="63">
        <f t="shared" si="7"/>
        <v>0.0005788194444444444</v>
      </c>
      <c r="H23" s="63">
        <f aca="true" t="shared" si="8" ref="H23:H36">VLOOKUP($A23,$A$4:$H$11,H$1,0)</f>
        <v>0.0010686342592592592</v>
      </c>
      <c r="I23" s="21">
        <v>10</v>
      </c>
      <c r="J23" s="48"/>
    </row>
    <row r="24" spans="1:10" s="20" customFormat="1" ht="15.75" customHeight="1">
      <c r="A24" s="24">
        <v>2</v>
      </c>
      <c r="B24" s="24">
        <f t="shared" si="7"/>
        <v>36</v>
      </c>
      <c r="C24" s="24" t="str">
        <f t="shared" si="7"/>
        <v>山田知恵</v>
      </c>
      <c r="D24" s="62">
        <f t="shared" si="7"/>
        <v>25</v>
      </c>
      <c r="E24" s="24" t="str">
        <f t="shared" si="7"/>
        <v>KS</v>
      </c>
      <c r="F24" s="63">
        <f t="shared" si="7"/>
        <v>0.0005475694444444445</v>
      </c>
      <c r="G24" s="63">
        <f t="shared" si="7"/>
        <v>0.0006484953703703703</v>
      </c>
      <c r="H24" s="63">
        <f t="shared" si="8"/>
        <v>0.0011960648148148147</v>
      </c>
      <c r="I24" s="21">
        <v>9</v>
      </c>
      <c r="J24" s="48"/>
    </row>
    <row r="25" spans="1:10" s="20" customFormat="1" ht="15.75" customHeight="1">
      <c r="A25" s="24">
        <v>3</v>
      </c>
      <c r="B25" s="24">
        <f t="shared" si="7"/>
        <v>37</v>
      </c>
      <c r="C25" s="24" t="str">
        <f t="shared" si="7"/>
        <v>手塚朱邦</v>
      </c>
      <c r="D25" s="62">
        <f t="shared" si="7"/>
        <v>13</v>
      </c>
      <c r="E25" s="24" t="str">
        <f t="shared" si="7"/>
        <v>ﾌﾛｲﾃﾞ</v>
      </c>
      <c r="F25" s="63">
        <f t="shared" si="7"/>
        <v>0.0005616898148148149</v>
      </c>
      <c r="G25" s="63">
        <f t="shared" si="7"/>
        <v>0.0006755787037037037</v>
      </c>
      <c r="H25" s="63">
        <f t="shared" si="8"/>
        <v>0.0012372685185185186</v>
      </c>
      <c r="I25" s="21">
        <v>8</v>
      </c>
      <c r="J25" s="48"/>
    </row>
    <row r="26" spans="1:10" s="20" customFormat="1" ht="15.75" customHeight="1">
      <c r="A26" s="21">
        <v>4</v>
      </c>
      <c r="B26" s="21">
        <f t="shared" si="7"/>
        <v>32</v>
      </c>
      <c r="C26" s="21" t="str">
        <f t="shared" si="7"/>
        <v>三品汐梨</v>
      </c>
      <c r="D26" s="29">
        <f t="shared" si="7"/>
        <v>14</v>
      </c>
      <c r="E26" s="21" t="str">
        <f t="shared" si="7"/>
        <v>ﾌﾛｲﾃﾞ</v>
      </c>
      <c r="F26" s="26">
        <f t="shared" si="7"/>
        <v>0.0005616898148148149</v>
      </c>
      <c r="G26" s="26">
        <f t="shared" si="7"/>
        <v>0.0006849537037037037</v>
      </c>
      <c r="H26" s="26">
        <f t="shared" si="8"/>
        <v>0.0012466435185185185</v>
      </c>
      <c r="I26" s="21">
        <v>7</v>
      </c>
      <c r="J26" s="48"/>
    </row>
    <row r="27" spans="1:10" s="20" customFormat="1" ht="15.75" customHeight="1">
      <c r="A27" s="21">
        <v>5</v>
      </c>
      <c r="B27" s="21">
        <f t="shared" si="7"/>
        <v>38</v>
      </c>
      <c r="C27" s="21" t="str">
        <f t="shared" si="7"/>
        <v>冨山愛佳</v>
      </c>
      <c r="D27" s="29">
        <f t="shared" si="7"/>
        <v>13</v>
      </c>
      <c r="E27" s="21" t="str">
        <f t="shared" si="7"/>
        <v>ジュニア</v>
      </c>
      <c r="F27" s="26">
        <f t="shared" si="7"/>
        <v>0.0005954861111111112</v>
      </c>
      <c r="G27" s="26">
        <f t="shared" si="7"/>
        <v>0.000749074074074074</v>
      </c>
      <c r="H27" s="26">
        <f t="shared" si="8"/>
        <v>0.0013445601851851852</v>
      </c>
      <c r="I27" s="21">
        <v>6</v>
      </c>
      <c r="J27" s="48"/>
    </row>
    <row r="28" spans="1:10" s="20" customFormat="1" ht="15.75" customHeight="1">
      <c r="A28" s="24">
        <v>6</v>
      </c>
      <c r="B28" s="24">
        <f t="shared" si="7"/>
        <v>35</v>
      </c>
      <c r="C28" s="24" t="str">
        <f t="shared" si="7"/>
        <v>市橋寛子</v>
      </c>
      <c r="D28" s="62">
        <f t="shared" si="7"/>
        <v>26</v>
      </c>
      <c r="E28" s="24" t="str">
        <f t="shared" si="7"/>
        <v>R&amp;D</v>
      </c>
      <c r="F28" s="63">
        <f t="shared" si="7"/>
        <v>0.0006184027777777777</v>
      </c>
      <c r="G28" s="63">
        <f t="shared" si="7"/>
        <v>0.0008611111111111111</v>
      </c>
      <c r="H28" s="63">
        <f t="shared" si="8"/>
        <v>0.0014795138888888887</v>
      </c>
      <c r="I28" s="21">
        <v>5</v>
      </c>
      <c r="J28" s="48"/>
    </row>
    <row r="29" spans="1:10" s="20" customFormat="1" ht="15.75" customHeight="1">
      <c r="A29" s="24">
        <v>7</v>
      </c>
      <c r="B29" s="24" t="e">
        <f t="shared" si="7"/>
        <v>#N/A</v>
      </c>
      <c r="C29" s="24" t="e">
        <f t="shared" si="7"/>
        <v>#N/A</v>
      </c>
      <c r="D29" s="62" t="e">
        <f t="shared" si="7"/>
        <v>#N/A</v>
      </c>
      <c r="E29" s="24" t="e">
        <f t="shared" si="7"/>
        <v>#N/A</v>
      </c>
      <c r="F29" s="63" t="e">
        <f t="shared" si="7"/>
        <v>#N/A</v>
      </c>
      <c r="G29" s="63" t="e">
        <f t="shared" si="7"/>
        <v>#N/A</v>
      </c>
      <c r="H29" s="63" t="e">
        <f t="shared" si="8"/>
        <v>#N/A</v>
      </c>
      <c r="I29" s="21">
        <v>4</v>
      </c>
      <c r="J29" s="48"/>
    </row>
    <row r="30" spans="1:10" s="20" customFormat="1" ht="15.75" customHeight="1">
      <c r="A30" s="24">
        <v>8</v>
      </c>
      <c r="B30" s="24" t="e">
        <f t="shared" si="7"/>
        <v>#N/A</v>
      </c>
      <c r="C30" s="24" t="e">
        <f t="shared" si="7"/>
        <v>#N/A</v>
      </c>
      <c r="D30" s="62" t="e">
        <f t="shared" si="7"/>
        <v>#N/A</v>
      </c>
      <c r="E30" s="24" t="e">
        <f t="shared" si="7"/>
        <v>#N/A</v>
      </c>
      <c r="F30" s="63" t="e">
        <f t="shared" si="7"/>
        <v>#N/A</v>
      </c>
      <c r="G30" s="63" t="e">
        <f t="shared" si="7"/>
        <v>#N/A</v>
      </c>
      <c r="H30" s="63" t="e">
        <f t="shared" si="8"/>
        <v>#N/A</v>
      </c>
      <c r="I30" s="21">
        <v>3</v>
      </c>
      <c r="J30" s="48"/>
    </row>
    <row r="31" spans="1:10" s="20" customFormat="1" ht="15.75" customHeight="1">
      <c r="A31" s="24">
        <v>9</v>
      </c>
      <c r="B31" s="24" t="e">
        <f t="shared" si="7"/>
        <v>#N/A</v>
      </c>
      <c r="C31" s="24" t="e">
        <f t="shared" si="7"/>
        <v>#N/A</v>
      </c>
      <c r="D31" s="62" t="e">
        <f t="shared" si="7"/>
        <v>#N/A</v>
      </c>
      <c r="E31" s="24" t="e">
        <f t="shared" si="7"/>
        <v>#N/A</v>
      </c>
      <c r="F31" s="63" t="e">
        <f t="shared" si="7"/>
        <v>#N/A</v>
      </c>
      <c r="G31" s="63" t="e">
        <f t="shared" si="7"/>
        <v>#N/A</v>
      </c>
      <c r="H31" s="63" t="e">
        <f t="shared" si="8"/>
        <v>#N/A</v>
      </c>
      <c r="I31" s="21">
        <v>2</v>
      </c>
      <c r="J31" s="48"/>
    </row>
    <row r="32" spans="1:10" s="20" customFormat="1" ht="15.75" customHeight="1">
      <c r="A32" s="21">
        <v>10</v>
      </c>
      <c r="B32" s="21" t="e">
        <f t="shared" si="7"/>
        <v>#N/A</v>
      </c>
      <c r="C32" s="21" t="e">
        <f t="shared" si="7"/>
        <v>#N/A</v>
      </c>
      <c r="D32" s="29" t="e">
        <f t="shared" si="7"/>
        <v>#N/A</v>
      </c>
      <c r="E32" s="21" t="e">
        <f t="shared" si="7"/>
        <v>#N/A</v>
      </c>
      <c r="F32" s="26" t="e">
        <f t="shared" si="7"/>
        <v>#N/A</v>
      </c>
      <c r="G32" s="26" t="e">
        <f t="shared" si="7"/>
        <v>#N/A</v>
      </c>
      <c r="H32" s="26" t="e">
        <f t="shared" si="8"/>
        <v>#N/A</v>
      </c>
      <c r="I32" s="21">
        <v>1</v>
      </c>
      <c r="J32" s="48"/>
    </row>
    <row r="33" spans="1:10" s="20" customFormat="1" ht="15.75" customHeight="1">
      <c r="A33" s="21">
        <v>11</v>
      </c>
      <c r="B33" s="21" t="e">
        <f t="shared" si="7"/>
        <v>#N/A</v>
      </c>
      <c r="C33" s="21" t="e">
        <f t="shared" si="7"/>
        <v>#N/A</v>
      </c>
      <c r="D33" s="29" t="e">
        <f t="shared" si="7"/>
        <v>#N/A</v>
      </c>
      <c r="E33" s="21" t="e">
        <f t="shared" si="7"/>
        <v>#N/A</v>
      </c>
      <c r="F33" s="26" t="e">
        <f t="shared" si="7"/>
        <v>#N/A</v>
      </c>
      <c r="G33" s="26" t="e">
        <f t="shared" si="7"/>
        <v>#N/A</v>
      </c>
      <c r="H33" s="26" t="e">
        <f t="shared" si="8"/>
        <v>#N/A</v>
      </c>
      <c r="I33" s="21">
        <v>0</v>
      </c>
      <c r="J33" s="48"/>
    </row>
    <row r="34" spans="1:10" s="20" customFormat="1" ht="15.75" customHeight="1">
      <c r="A34" s="21">
        <v>12</v>
      </c>
      <c r="B34" s="21" t="e">
        <f aca="true" t="shared" si="9" ref="B34:G36">VLOOKUP($A34,$A$4:$G$11,B$1,0)</f>
        <v>#N/A</v>
      </c>
      <c r="C34" s="21" t="e">
        <f t="shared" si="9"/>
        <v>#N/A</v>
      </c>
      <c r="D34" s="29" t="e">
        <f t="shared" si="9"/>
        <v>#N/A</v>
      </c>
      <c r="E34" s="21" t="e">
        <f t="shared" si="9"/>
        <v>#N/A</v>
      </c>
      <c r="F34" s="26" t="e">
        <f t="shared" si="9"/>
        <v>#N/A</v>
      </c>
      <c r="G34" s="26" t="e">
        <f t="shared" si="9"/>
        <v>#N/A</v>
      </c>
      <c r="H34" s="26" t="e">
        <f t="shared" si="8"/>
        <v>#N/A</v>
      </c>
      <c r="I34" s="21">
        <v>0</v>
      </c>
      <c r="J34" s="48"/>
    </row>
    <row r="35" spans="1:10" s="20" customFormat="1" ht="15.75" customHeight="1">
      <c r="A35" s="21">
        <v>13</v>
      </c>
      <c r="B35" s="21" t="e">
        <f t="shared" si="9"/>
        <v>#N/A</v>
      </c>
      <c r="C35" s="21" t="e">
        <f t="shared" si="9"/>
        <v>#N/A</v>
      </c>
      <c r="D35" s="29" t="e">
        <f t="shared" si="9"/>
        <v>#N/A</v>
      </c>
      <c r="E35" s="21" t="e">
        <f t="shared" si="9"/>
        <v>#N/A</v>
      </c>
      <c r="F35" s="26" t="e">
        <f t="shared" si="9"/>
        <v>#N/A</v>
      </c>
      <c r="G35" s="26" t="e">
        <f t="shared" si="9"/>
        <v>#N/A</v>
      </c>
      <c r="H35" s="26" t="e">
        <f t="shared" si="8"/>
        <v>#N/A</v>
      </c>
      <c r="I35" s="21">
        <v>0</v>
      </c>
      <c r="J35" s="48"/>
    </row>
    <row r="36" spans="1:10" s="20" customFormat="1" ht="15.75" customHeight="1">
      <c r="A36" s="21">
        <v>14</v>
      </c>
      <c r="B36" s="21" t="e">
        <f t="shared" si="9"/>
        <v>#N/A</v>
      </c>
      <c r="C36" s="21" t="e">
        <f t="shared" si="9"/>
        <v>#N/A</v>
      </c>
      <c r="D36" s="29" t="e">
        <f t="shared" si="9"/>
        <v>#N/A</v>
      </c>
      <c r="E36" s="21" t="e">
        <f t="shared" si="9"/>
        <v>#N/A</v>
      </c>
      <c r="F36" s="26" t="e">
        <f t="shared" si="9"/>
        <v>#N/A</v>
      </c>
      <c r="G36" s="26" t="e">
        <f t="shared" si="9"/>
        <v>#N/A</v>
      </c>
      <c r="H36" s="26" t="e">
        <f t="shared" si="8"/>
        <v>#N/A</v>
      </c>
      <c r="I36" s="21">
        <v>0</v>
      </c>
      <c r="J36" s="48"/>
    </row>
    <row r="37" spans="1:10" s="20" customFormat="1" ht="15.75" customHeight="1">
      <c r="A37" s="21"/>
      <c r="B37" s="21"/>
      <c r="C37" s="21"/>
      <c r="D37" s="29"/>
      <c r="E37" s="21"/>
      <c r="F37" s="26"/>
      <c r="G37" s="26"/>
      <c r="H37" s="26"/>
      <c r="I37" s="21"/>
      <c r="J37" s="48"/>
    </row>
    <row r="38" spans="1:9" ht="15.75" customHeight="1">
      <c r="A38" s="21"/>
      <c r="B38" s="21"/>
      <c r="C38" s="21"/>
      <c r="D38" s="21"/>
      <c r="E38" s="21"/>
      <c r="F38" s="26"/>
      <c r="G38" s="26"/>
      <c r="H38" s="26"/>
      <c r="I38" s="27"/>
    </row>
    <row r="39" spans="1:12" s="20" customFormat="1" ht="13.5">
      <c r="A39" s="21" t="s">
        <v>193</v>
      </c>
      <c r="B39" s="21"/>
      <c r="C39" s="21"/>
      <c r="D39" s="21"/>
      <c r="E39" s="28">
        <v>0</v>
      </c>
      <c r="F39" s="21"/>
      <c r="G39" s="21"/>
      <c r="H39" s="21"/>
      <c r="I39" s="21"/>
      <c r="J39" s="47"/>
      <c r="K39" s="21"/>
      <c r="L39" s="21"/>
    </row>
    <row r="40" spans="1:12" s="20" customFormat="1" ht="13.5">
      <c r="A40" s="21"/>
      <c r="B40" s="21"/>
      <c r="C40" s="21"/>
      <c r="D40" s="21"/>
      <c r="E40" s="21"/>
      <c r="F40" s="21"/>
      <c r="G40" s="21"/>
      <c r="H40" s="21"/>
      <c r="I40" s="21"/>
      <c r="J40" s="47"/>
      <c r="K40" s="21"/>
      <c r="L40" s="21"/>
    </row>
    <row r="41" spans="1:12" s="20" customFormat="1" ht="13.5">
      <c r="A41" s="21" t="s">
        <v>194</v>
      </c>
      <c r="B41" s="21"/>
      <c r="C41" s="21"/>
      <c r="D41" s="21"/>
      <c r="E41" s="21" t="s">
        <v>195</v>
      </c>
      <c r="F41" s="21"/>
      <c r="G41" s="21"/>
      <c r="H41" s="21"/>
      <c r="I41" s="21"/>
      <c r="J41" s="47"/>
      <c r="K41" s="21"/>
      <c r="L41" s="21"/>
    </row>
    <row r="42" spans="1:12" s="20" customFormat="1" ht="13.5">
      <c r="A42" s="21"/>
      <c r="B42" s="21"/>
      <c r="C42" s="21"/>
      <c r="D42" s="21"/>
      <c r="E42" s="21"/>
      <c r="F42" s="21"/>
      <c r="G42" s="21"/>
      <c r="H42" s="21"/>
      <c r="I42" s="21"/>
      <c r="J42" s="47"/>
      <c r="K42" s="21"/>
      <c r="L42" s="21"/>
    </row>
    <row r="43" spans="1:12" s="20" customFormat="1" ht="13.5">
      <c r="A43" s="21" t="s">
        <v>196</v>
      </c>
      <c r="B43" s="21"/>
      <c r="C43" s="21"/>
      <c r="D43" s="21"/>
      <c r="E43" s="21" t="s">
        <v>195</v>
      </c>
      <c r="F43" s="21"/>
      <c r="G43" s="21"/>
      <c r="H43" s="21"/>
      <c r="I43" s="21"/>
      <c r="J43" s="47"/>
      <c r="K43" s="21"/>
      <c r="L43" s="21"/>
    </row>
    <row r="44" spans="1:12" s="20" customFormat="1" ht="13.5">
      <c r="A44" s="21"/>
      <c r="B44" s="21"/>
      <c r="C44" s="21"/>
      <c r="D44" s="21"/>
      <c r="E44" s="21"/>
      <c r="F44" s="21"/>
      <c r="G44" s="21"/>
      <c r="H44" s="21"/>
      <c r="I44" s="21"/>
      <c r="J44" s="47"/>
      <c r="K44" s="21"/>
      <c r="L44" s="21"/>
    </row>
    <row r="45" spans="1:12" s="20" customFormat="1" ht="13.5">
      <c r="A45" s="21" t="s">
        <v>197</v>
      </c>
      <c r="B45" s="21"/>
      <c r="C45" s="21"/>
      <c r="D45" s="21"/>
      <c r="E45" s="21" t="s">
        <v>195</v>
      </c>
      <c r="F45" s="21"/>
      <c r="G45" s="21"/>
      <c r="H45" s="21"/>
      <c r="I45" s="21"/>
      <c r="J45" s="47"/>
      <c r="K45" s="21"/>
      <c r="L45" s="21"/>
    </row>
    <row r="46" spans="1:12" s="20" customFormat="1" ht="13.5">
      <c r="A46" s="21"/>
      <c r="B46" s="21"/>
      <c r="C46" s="21"/>
      <c r="D46" s="21"/>
      <c r="E46" s="21"/>
      <c r="F46" s="21"/>
      <c r="G46" s="21"/>
      <c r="H46" s="21"/>
      <c r="I46" s="21"/>
      <c r="J46" s="47"/>
      <c r="K46" s="21"/>
      <c r="L46" s="21"/>
    </row>
    <row r="47" spans="1:12" s="20" customFormat="1" ht="13.5">
      <c r="A47" s="21" t="s">
        <v>198</v>
      </c>
      <c r="B47" s="21"/>
      <c r="C47" s="21"/>
      <c r="D47" s="21"/>
      <c r="E47" s="28">
        <v>0</v>
      </c>
      <c r="F47" s="21"/>
      <c r="G47" s="21"/>
      <c r="H47" s="21"/>
      <c r="I47" s="21"/>
      <c r="J47" s="47"/>
      <c r="K47" s="21"/>
      <c r="L47" s="21"/>
    </row>
    <row r="48" spans="1:12" s="20" customFormat="1" ht="13.5">
      <c r="A48" s="21"/>
      <c r="B48" s="21"/>
      <c r="C48" s="21"/>
      <c r="D48" s="21"/>
      <c r="E48" s="21"/>
      <c r="F48" s="21"/>
      <c r="G48" s="21"/>
      <c r="H48" s="21"/>
      <c r="I48" s="21"/>
      <c r="J48" s="47"/>
      <c r="K48" s="21"/>
      <c r="L48" s="21"/>
    </row>
    <row r="49" spans="1:12" s="20" customFormat="1" ht="13.5">
      <c r="A49" s="21"/>
      <c r="B49" s="21"/>
      <c r="C49" s="21"/>
      <c r="D49" s="21"/>
      <c r="E49" s="21"/>
      <c r="F49" s="21"/>
      <c r="G49" s="21"/>
      <c r="H49" s="21"/>
      <c r="I49" s="21"/>
      <c r="J49" s="47"/>
      <c r="K49" s="21"/>
      <c r="L49" s="21"/>
    </row>
    <row r="50" spans="1:12" s="20" customFormat="1" ht="13.5">
      <c r="A50" s="21" t="s">
        <v>199</v>
      </c>
      <c r="B50" s="21"/>
      <c r="C50" s="21"/>
      <c r="D50" s="21"/>
      <c r="E50" s="21" t="s">
        <v>195</v>
      </c>
      <c r="F50" s="21"/>
      <c r="G50" s="21"/>
      <c r="H50" s="21"/>
      <c r="I50" s="21"/>
      <c r="J50" s="47"/>
      <c r="K50" s="21"/>
      <c r="L50" s="21"/>
    </row>
    <row r="51" spans="1:12" s="20" customFormat="1" ht="13.5">
      <c r="A51" s="21"/>
      <c r="B51" s="21"/>
      <c r="C51" s="21"/>
      <c r="D51" s="21"/>
      <c r="E51" s="21"/>
      <c r="F51" s="21"/>
      <c r="G51" s="21"/>
      <c r="H51" s="21"/>
      <c r="I51" s="21"/>
      <c r="J51" s="47"/>
      <c r="K51" s="21"/>
      <c r="L51" s="21"/>
    </row>
    <row r="52" spans="1:12" s="20" customFormat="1" ht="13.5">
      <c r="A52" s="21"/>
      <c r="B52" s="21" t="s">
        <v>200</v>
      </c>
      <c r="C52" s="21" t="s">
        <v>201</v>
      </c>
      <c r="D52" s="21" t="s">
        <v>202</v>
      </c>
      <c r="E52" s="21"/>
      <c r="F52" s="21"/>
      <c r="G52" s="21"/>
      <c r="H52" s="21"/>
      <c r="I52" s="21"/>
      <c r="J52" s="47" t="s">
        <v>203</v>
      </c>
      <c r="K52" s="21"/>
      <c r="L52" s="21"/>
    </row>
    <row r="53" spans="1:12" s="20" customFormat="1" ht="13.5">
      <c r="A53" s="21"/>
      <c r="B53" s="21"/>
      <c r="C53" s="21"/>
      <c r="D53" s="21"/>
      <c r="E53" s="21"/>
      <c r="F53" s="21"/>
      <c r="G53" s="21"/>
      <c r="H53" s="21"/>
      <c r="I53" s="21"/>
      <c r="J53" s="47"/>
      <c r="K53" s="21"/>
      <c r="L53" s="21"/>
    </row>
    <row r="54" spans="1:12" s="20" customFormat="1" ht="13.5">
      <c r="A54" s="21" t="s">
        <v>204</v>
      </c>
      <c r="B54" s="21"/>
      <c r="C54" s="21"/>
      <c r="D54" s="21"/>
      <c r="E54" s="21"/>
      <c r="F54" s="21"/>
      <c r="G54" s="21" t="s">
        <v>205</v>
      </c>
      <c r="J54" s="48"/>
      <c r="K54" s="21"/>
      <c r="L54" s="21"/>
    </row>
    <row r="55" spans="1:9" ht="13.5">
      <c r="A55" s="5"/>
      <c r="B55"/>
      <c r="C55"/>
      <c r="D55"/>
      <c r="E55"/>
      <c r="F55" s="6"/>
      <c r="G55" s="6"/>
      <c r="H55" s="6"/>
      <c r="I55"/>
    </row>
    <row r="56" spans="1:9" ht="13.5">
      <c r="A56" s="5"/>
      <c r="B56"/>
      <c r="C56"/>
      <c r="D56"/>
      <c r="E56"/>
      <c r="F56" s="6"/>
      <c r="G56" s="6"/>
      <c r="H56" s="6"/>
      <c r="I56"/>
    </row>
    <row r="57" spans="1:9" ht="13.5">
      <c r="A57" s="5"/>
      <c r="B57"/>
      <c r="C57"/>
      <c r="D57"/>
      <c r="E57"/>
      <c r="F57" s="6"/>
      <c r="G57" s="6"/>
      <c r="H57" s="6"/>
      <c r="I57"/>
    </row>
    <row r="58" spans="1:8" ht="13.5">
      <c r="A58" s="5"/>
      <c r="B58"/>
      <c r="C58"/>
      <c r="D58"/>
      <c r="E58"/>
      <c r="F58" s="6"/>
      <c r="G58" s="6"/>
      <c r="H58" s="6"/>
    </row>
    <row r="59" spans="1:9" ht="13.5">
      <c r="A59" s="5"/>
      <c r="B59"/>
      <c r="C59"/>
      <c r="D59"/>
      <c r="E59"/>
      <c r="F59" s="6"/>
      <c r="G59" s="6"/>
      <c r="H59" s="6"/>
      <c r="I59" s="4"/>
    </row>
    <row r="60" spans="1:9" ht="13.5">
      <c r="A60" s="5"/>
      <c r="B60"/>
      <c r="C60"/>
      <c r="D60"/>
      <c r="E60"/>
      <c r="F60" s="6"/>
      <c r="G60" s="6"/>
      <c r="H60" s="6"/>
      <c r="I60" s="4"/>
    </row>
    <row r="61" ht="13.5">
      <c r="I61" s="4"/>
    </row>
    <row r="62" ht="13.5">
      <c r="I62" s="4"/>
    </row>
    <row r="64" spans="2:9" ht="13.5">
      <c r="B64" s="7" t="s">
        <v>99</v>
      </c>
      <c r="C64" s="7" t="s">
        <v>56</v>
      </c>
      <c r="D64" s="7" t="s">
        <v>101</v>
      </c>
      <c r="G64"/>
      <c r="H64" s="1" t="s">
        <v>56</v>
      </c>
      <c r="I64" s="1" t="s">
        <v>101</v>
      </c>
    </row>
    <row r="65" spans="2:9" ht="13.5">
      <c r="B65" s="2">
        <f aca="true" t="shared" si="10" ref="B65:B76">RANK(E65,$E$65:$E$80)</f>
        <v>1</v>
      </c>
      <c r="C65" t="s">
        <v>22</v>
      </c>
      <c r="D65" s="2">
        <f aca="true" t="shared" si="11" ref="D65:D78">SUMIF(E$23:E$60,C65,I$23:I$60)</f>
        <v>15</v>
      </c>
      <c r="E65" s="8">
        <f>D65+(13/1000000)</f>
        <v>15.000013</v>
      </c>
      <c r="G65">
        <v>1</v>
      </c>
      <c r="H65" t="str">
        <f aca="true" t="shared" si="12" ref="H65:H80">VLOOKUP($G65,$B$65:$D$80,$B$1,0)</f>
        <v>ﾌﾛｲﾃﾞ</v>
      </c>
      <c r="I65">
        <f aca="true" t="shared" si="13" ref="I65:I80">VLOOKUP($G65,$B$65:$D$80,$C$1,0)</f>
        <v>15</v>
      </c>
    </row>
    <row r="66" spans="2:9" ht="13.5">
      <c r="B66" s="2">
        <f t="shared" si="10"/>
        <v>5</v>
      </c>
      <c r="C66" t="s">
        <v>59</v>
      </c>
      <c r="D66" s="2">
        <f t="shared" si="11"/>
        <v>5</v>
      </c>
      <c r="E66" s="8">
        <f>D66+(12/1000000)</f>
        <v>5.000012</v>
      </c>
      <c r="G66">
        <v>2</v>
      </c>
      <c r="H66" t="str">
        <f t="shared" si="12"/>
        <v>パワー</v>
      </c>
      <c r="I66">
        <f t="shared" si="13"/>
        <v>10</v>
      </c>
    </row>
    <row r="67" spans="2:9" ht="13.5">
      <c r="B67" s="2">
        <f t="shared" si="10"/>
        <v>6</v>
      </c>
      <c r="C67" t="s">
        <v>6</v>
      </c>
      <c r="D67" s="2">
        <f t="shared" si="11"/>
        <v>0</v>
      </c>
      <c r="E67" s="8">
        <f>D67+(11/1000000)</f>
        <v>1.1E-05</v>
      </c>
      <c r="G67">
        <v>3</v>
      </c>
      <c r="H67" t="str">
        <f t="shared" si="12"/>
        <v>KS</v>
      </c>
      <c r="I67">
        <f t="shared" si="13"/>
        <v>9</v>
      </c>
    </row>
    <row r="68" spans="2:9" ht="13.5">
      <c r="B68" s="2">
        <f t="shared" si="10"/>
        <v>2</v>
      </c>
      <c r="C68" t="s">
        <v>8</v>
      </c>
      <c r="D68" s="2">
        <f t="shared" si="11"/>
        <v>10</v>
      </c>
      <c r="E68" s="8">
        <f>D68+(10/1000000)</f>
        <v>10.00001</v>
      </c>
      <c r="G68">
        <v>4</v>
      </c>
      <c r="H68" t="str">
        <f t="shared" si="12"/>
        <v>ジュニア</v>
      </c>
      <c r="I68">
        <f t="shared" si="13"/>
        <v>6</v>
      </c>
    </row>
    <row r="69" spans="2:9" ht="13.5">
      <c r="B69" s="2">
        <f t="shared" si="10"/>
        <v>7</v>
      </c>
      <c r="C69" t="s">
        <v>57</v>
      </c>
      <c r="D69" s="2">
        <f t="shared" si="11"/>
        <v>0</v>
      </c>
      <c r="E69" s="8">
        <f>D69+(9/1000000)</f>
        <v>9E-06</v>
      </c>
      <c r="G69">
        <v>5</v>
      </c>
      <c r="H69" t="str">
        <f t="shared" si="12"/>
        <v>R&amp;D</v>
      </c>
      <c r="I69">
        <f t="shared" si="13"/>
        <v>5</v>
      </c>
    </row>
    <row r="70" spans="2:9" ht="13.5">
      <c r="B70" s="2">
        <f t="shared" si="10"/>
        <v>8</v>
      </c>
      <c r="C70" t="s">
        <v>18</v>
      </c>
      <c r="D70" s="2">
        <f t="shared" si="11"/>
        <v>0</v>
      </c>
      <c r="E70" s="8">
        <f>D70+(8/1000000)</f>
        <v>8E-06</v>
      </c>
      <c r="G70">
        <v>6</v>
      </c>
      <c r="H70" t="str">
        <f t="shared" si="12"/>
        <v>東京電力</v>
      </c>
      <c r="I70">
        <f t="shared" si="13"/>
        <v>0</v>
      </c>
    </row>
    <row r="71" spans="2:9" ht="13.5">
      <c r="B71" s="2">
        <f t="shared" si="10"/>
        <v>9</v>
      </c>
      <c r="C71" t="s">
        <v>108</v>
      </c>
      <c r="D71" s="2">
        <f t="shared" si="11"/>
        <v>0</v>
      </c>
      <c r="E71" s="8">
        <f>D71+(7/1000000)</f>
        <v>7E-06</v>
      </c>
      <c r="G71">
        <v>7</v>
      </c>
      <c r="H71" t="str">
        <f t="shared" si="12"/>
        <v>宇都宮</v>
      </c>
      <c r="I71">
        <f t="shared" si="13"/>
        <v>0</v>
      </c>
    </row>
    <row r="72" spans="2:9" ht="13.5">
      <c r="B72" s="2">
        <f t="shared" si="10"/>
        <v>3</v>
      </c>
      <c r="C72" t="s">
        <v>9</v>
      </c>
      <c r="D72" s="2">
        <f>SUMIF(E$23:E$60,C72,I$23:I$60)</f>
        <v>9</v>
      </c>
      <c r="E72" s="8">
        <f>D72+(4/1000000)</f>
        <v>9.000004</v>
      </c>
      <c r="G72">
        <v>8</v>
      </c>
      <c r="H72" t="str">
        <f t="shared" si="12"/>
        <v>県庁</v>
      </c>
      <c r="I72">
        <f t="shared" si="13"/>
        <v>0</v>
      </c>
    </row>
    <row r="73" spans="2:9" ht="13.5">
      <c r="B73" s="2">
        <f t="shared" si="10"/>
        <v>10</v>
      </c>
      <c r="C73" t="s">
        <v>19</v>
      </c>
      <c r="D73" s="2">
        <f t="shared" si="11"/>
        <v>0</v>
      </c>
      <c r="E73" s="8">
        <f>D73+(3/1000000)</f>
        <v>3E-06</v>
      </c>
      <c r="G73">
        <v>9</v>
      </c>
      <c r="H73" t="str">
        <f t="shared" si="12"/>
        <v>ｼｬﾛｰﾑ</v>
      </c>
      <c r="I73">
        <f t="shared" si="13"/>
        <v>0</v>
      </c>
    </row>
    <row r="74" spans="2:9" ht="13.5">
      <c r="B74" s="2">
        <f t="shared" si="10"/>
        <v>4</v>
      </c>
      <c r="C74" t="s">
        <v>111</v>
      </c>
      <c r="D74" s="2">
        <f t="shared" si="11"/>
        <v>6</v>
      </c>
      <c r="E74" s="8">
        <f>D74+(2/1000000)</f>
        <v>6.000002</v>
      </c>
      <c r="G74">
        <v>10</v>
      </c>
      <c r="H74" t="str">
        <f t="shared" si="12"/>
        <v>富士重工</v>
      </c>
      <c r="I74">
        <f t="shared" si="13"/>
        <v>0</v>
      </c>
    </row>
    <row r="75" spans="2:9" ht="13.5">
      <c r="B75" s="2">
        <f t="shared" si="10"/>
        <v>11</v>
      </c>
      <c r="C75" t="s">
        <v>11</v>
      </c>
      <c r="D75" s="2">
        <f t="shared" si="11"/>
        <v>0</v>
      </c>
      <c r="E75" s="8">
        <f>D75+(1/1000000)</f>
        <v>1E-06</v>
      </c>
      <c r="G75">
        <v>11</v>
      </c>
      <c r="H75" t="str">
        <f t="shared" si="12"/>
        <v>ﾎﾜｲﾄﾊﾟﾚｯﾄ</v>
      </c>
      <c r="I75">
        <f t="shared" si="13"/>
        <v>0</v>
      </c>
    </row>
    <row r="76" spans="2:9" ht="13.5">
      <c r="B76" s="2">
        <f t="shared" si="10"/>
        <v>12</v>
      </c>
      <c r="C76" t="s">
        <v>58</v>
      </c>
      <c r="D76" s="2">
        <f t="shared" si="11"/>
        <v>0</v>
      </c>
      <c r="E76" s="8">
        <f>D76+(0.9/1000000)</f>
        <v>9.000000000000001E-07</v>
      </c>
      <c r="G76">
        <v>12</v>
      </c>
      <c r="H76" t="str">
        <f t="shared" si="12"/>
        <v>市役所</v>
      </c>
      <c r="I76">
        <f t="shared" si="13"/>
        <v>0</v>
      </c>
    </row>
    <row r="77" spans="2:9" ht="13.5">
      <c r="B77" s="2">
        <f>RANK(E77,$E$65:$E$80)</f>
        <v>13</v>
      </c>
      <c r="C77" t="s">
        <v>110</v>
      </c>
      <c r="D77" s="2">
        <f t="shared" si="11"/>
        <v>0</v>
      </c>
      <c r="E77" s="8">
        <f>D77+(0.8/1000000)</f>
        <v>8.000000000000001E-07</v>
      </c>
      <c r="G77">
        <v>13</v>
      </c>
      <c r="H77" t="str">
        <f t="shared" si="12"/>
        <v>ﾊﾟﾝｻｰ</v>
      </c>
      <c r="I77">
        <f t="shared" si="13"/>
        <v>0</v>
      </c>
    </row>
    <row r="78" spans="2:9" ht="13.5">
      <c r="B78" s="2">
        <f>RANK(E78,$E$65:$E$80)</f>
        <v>14</v>
      </c>
      <c r="C78" t="s">
        <v>13</v>
      </c>
      <c r="D78" s="2">
        <f t="shared" si="11"/>
        <v>0</v>
      </c>
      <c r="E78" s="8">
        <f>D78+(0.7/1000000)</f>
        <v>7E-07</v>
      </c>
      <c r="G78">
        <v>14</v>
      </c>
      <c r="H78" t="str">
        <f t="shared" si="12"/>
        <v>ｼｽﾃｨｰﾅ</v>
      </c>
      <c r="I78">
        <f t="shared" si="13"/>
        <v>0</v>
      </c>
    </row>
    <row r="79" spans="2:9" ht="13.5">
      <c r="B79" s="2">
        <f>RANK(E79,$E$65:$E$80)</f>
        <v>15</v>
      </c>
      <c r="C79" t="s">
        <v>316</v>
      </c>
      <c r="D79" s="2">
        <f>SUMIF(E$41:E$53,C79,I$41:I$53)</f>
        <v>0</v>
      </c>
      <c r="E79" s="8">
        <f>D79+(0.6/1000000)</f>
        <v>6E-07</v>
      </c>
      <c r="G79">
        <v>15</v>
      </c>
      <c r="H79" t="str">
        <f t="shared" si="12"/>
        <v>ＴＳＣ</v>
      </c>
      <c r="I79">
        <f t="shared" si="13"/>
        <v>0</v>
      </c>
    </row>
    <row r="80" spans="2:9" ht="13.5">
      <c r="B80" s="2">
        <f>RANK(E80,$E$65:$E$80)</f>
        <v>16</v>
      </c>
      <c r="C80" t="s">
        <v>328</v>
      </c>
      <c r="D80" s="2">
        <f>SUMIF(E$41:E$55,C80,I$41:I$55)</f>
        <v>0</v>
      </c>
      <c r="E80" s="8">
        <f>D80+(0.5/1000000)</f>
        <v>5E-07</v>
      </c>
      <c r="G80">
        <v>16</v>
      </c>
      <c r="H80" t="str">
        <f t="shared" si="12"/>
        <v>ＩＣＩ</v>
      </c>
      <c r="I80">
        <f t="shared" si="13"/>
        <v>0</v>
      </c>
    </row>
    <row r="81" spans="4:9" ht="13.5">
      <c r="D81" s="2">
        <f>SUM(D65:D80)</f>
        <v>45</v>
      </c>
      <c r="I81" s="2">
        <f>SUM(I65:I80)</f>
        <v>45</v>
      </c>
    </row>
  </sheetData>
  <mergeCells count="1">
    <mergeCell ref="A20:I20"/>
  </mergeCells>
  <printOptions/>
  <pageMargins left="0.7479166666666667" right="0.7479166666666667" top="0.52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 たけし</cp:lastModifiedBy>
  <cp:lastPrinted>2008-02-24T01:34:29Z</cp:lastPrinted>
  <dcterms:created xsi:type="dcterms:W3CDTF">2007-01-24T11:02:58Z</dcterms:created>
  <dcterms:modified xsi:type="dcterms:W3CDTF">2008-02-26T08:25:17Z</dcterms:modified>
  <cp:category/>
  <cp:version/>
  <cp:contentType/>
  <cp:contentStatus/>
</cp:coreProperties>
</file>